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приложения в бюджет\"/>
    </mc:Choice>
  </mc:AlternateContent>
  <xr:revisionPtr revIDLastSave="0" documentId="13_ncr:1_{A81C64E9-104B-4B96-A3CD-543D05045B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_xlnm._FilterDatabase" localSheetId="0" hidden="1">Бюджет!$A$10:$F$424</definedName>
    <definedName name="APPT" localSheetId="0">Бюджет!$A$19</definedName>
    <definedName name="FIO" localSheetId="0">Бюджет!$F$19</definedName>
    <definedName name="LAST_CELL" localSheetId="0">Бюджет!$J$426</definedName>
    <definedName name="SIGN" localSheetId="0">Бюджет!$A$19:$H$20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7" i="1" l="1"/>
  <c r="F416" i="1" s="1"/>
  <c r="E417" i="1"/>
  <c r="F339" i="1"/>
  <c r="E339" i="1"/>
  <c r="F406" i="1"/>
  <c r="E406" i="1"/>
  <c r="E397" i="1"/>
  <c r="F201" i="1"/>
  <c r="F54" i="1"/>
  <c r="E54" i="1"/>
  <c r="F335" i="1"/>
  <c r="F334" i="1" s="1"/>
  <c r="F333" i="1" s="1"/>
  <c r="F332" i="1" s="1"/>
  <c r="E335" i="1"/>
  <c r="F86" i="1"/>
  <c r="E86" i="1"/>
  <c r="F63" i="1"/>
  <c r="F62" i="1" s="1"/>
  <c r="E63" i="1"/>
  <c r="F244" i="1"/>
  <c r="E244" i="1"/>
  <c r="F57" i="1"/>
  <c r="F56" i="1" s="1"/>
  <c r="F55" i="1" s="1"/>
  <c r="E57" i="1"/>
  <c r="F423" i="1"/>
  <c r="F421" i="1"/>
  <c r="F418" i="1"/>
  <c r="F409" i="1"/>
  <c r="F407" i="1"/>
  <c r="F405" i="1"/>
  <c r="F403" i="1"/>
  <c r="F400" i="1"/>
  <c r="F398" i="1"/>
  <c r="F395" i="1"/>
  <c r="F393" i="1"/>
  <c r="F391" i="1"/>
  <c r="F389" i="1"/>
  <c r="F384" i="1"/>
  <c r="F383" i="1" s="1"/>
  <c r="F382" i="1" s="1"/>
  <c r="F380" i="1"/>
  <c r="F379" i="1"/>
  <c r="F378" i="1" s="1"/>
  <c r="F376" i="1"/>
  <c r="F375" i="1" s="1"/>
  <c r="F374" i="1" s="1"/>
  <c r="F372" i="1"/>
  <c r="F371" i="1" s="1"/>
  <c r="F370" i="1" s="1"/>
  <c r="F368" i="1"/>
  <c r="F367" i="1" s="1"/>
  <c r="F365" i="1"/>
  <c r="F364" i="1" s="1"/>
  <c r="F362" i="1"/>
  <c r="F361" i="1" s="1"/>
  <c r="F360" i="1" s="1"/>
  <c r="F359" i="1" s="1"/>
  <c r="F357" i="1"/>
  <c r="F355" i="1"/>
  <c r="F351" i="1"/>
  <c r="F350" i="1" s="1"/>
  <c r="F349" i="1" s="1"/>
  <c r="F347" i="1"/>
  <c r="F346" i="1" s="1"/>
  <c r="F345" i="1" s="1"/>
  <c r="F343" i="1"/>
  <c r="F342" i="1" s="1"/>
  <c r="F340" i="1"/>
  <c r="F338" i="1"/>
  <c r="F330" i="1"/>
  <c r="F329" i="1" s="1"/>
  <c r="F328" i="1" s="1"/>
  <c r="F327" i="1" s="1"/>
  <c r="F325" i="1"/>
  <c r="F324" i="1" s="1"/>
  <c r="F322" i="1"/>
  <c r="F321" i="1" s="1"/>
  <c r="F318" i="1"/>
  <c r="F317" i="1" s="1"/>
  <c r="F316" i="1" s="1"/>
  <c r="F314" i="1"/>
  <c r="F313" i="1" s="1"/>
  <c r="F311" i="1"/>
  <c r="F310" i="1" s="1"/>
  <c r="F308" i="1"/>
  <c r="F307" i="1" s="1"/>
  <c r="F305" i="1"/>
  <c r="F301" i="1"/>
  <c r="F300" i="1" s="1"/>
  <c r="F298" i="1"/>
  <c r="F297" i="1" s="1"/>
  <c r="F295" i="1"/>
  <c r="F293" i="1"/>
  <c r="F289" i="1"/>
  <c r="F288" i="1" s="1"/>
  <c r="F286" i="1"/>
  <c r="F285" i="1" s="1"/>
  <c r="F283" i="1"/>
  <c r="F282" i="1" s="1"/>
  <c r="F279" i="1"/>
  <c r="F278" i="1" s="1"/>
  <c r="F277" i="1" s="1"/>
  <c r="F274" i="1"/>
  <c r="F273" i="1" s="1"/>
  <c r="F271" i="1"/>
  <c r="F270" i="1" s="1"/>
  <c r="F268" i="1"/>
  <c r="F267" i="1" s="1"/>
  <c r="F262" i="1"/>
  <c r="F261" i="1"/>
  <c r="F260" i="1" s="1"/>
  <c r="F258" i="1"/>
  <c r="F257" i="1" s="1"/>
  <c r="F253" i="1"/>
  <c r="F252" i="1" s="1"/>
  <c r="F251" i="1" s="1"/>
  <c r="F249" i="1"/>
  <c r="F248" i="1" s="1"/>
  <c r="F246" i="1"/>
  <c r="F245" i="1" s="1"/>
  <c r="F243" i="1"/>
  <c r="F241" i="1"/>
  <c r="F238" i="1"/>
  <c r="F237" i="1" s="1"/>
  <c r="F235" i="1"/>
  <c r="F234" i="1" s="1"/>
  <c r="F233" i="1" s="1"/>
  <c r="F231" i="1"/>
  <c r="F230" i="1" s="1"/>
  <c r="F228" i="1"/>
  <c r="F227" i="1" s="1"/>
  <c r="F224" i="1"/>
  <c r="F223" i="1" s="1"/>
  <c r="F221" i="1"/>
  <c r="F220" i="1" s="1"/>
  <c r="F217" i="1"/>
  <c r="F216" i="1"/>
  <c r="F215" i="1" s="1"/>
  <c r="F213" i="1"/>
  <c r="F212" i="1" s="1"/>
  <c r="F210" i="1"/>
  <c r="F209" i="1" s="1"/>
  <c r="F208" i="1"/>
  <c r="F207" i="1" s="1"/>
  <c r="F206" i="1" s="1"/>
  <c r="F204" i="1"/>
  <c r="F203" i="1" s="1"/>
  <c r="F200" i="1"/>
  <c r="F199" i="1" s="1"/>
  <c r="F198" i="1" s="1"/>
  <c r="F196" i="1"/>
  <c r="F195" i="1" s="1"/>
  <c r="F193" i="1"/>
  <c r="F192" i="1" s="1"/>
  <c r="F191" i="1"/>
  <c r="F190" i="1" s="1"/>
  <c r="F189" i="1" s="1"/>
  <c r="F187" i="1"/>
  <c r="F186" i="1" s="1"/>
  <c r="F184" i="1"/>
  <c r="F183" i="1" s="1"/>
  <c r="F180" i="1"/>
  <c r="F179" i="1"/>
  <c r="F178" i="1" s="1"/>
  <c r="F176" i="1"/>
  <c r="F175" i="1" s="1"/>
  <c r="F174" i="1" s="1"/>
  <c r="F172" i="1"/>
  <c r="F171" i="1"/>
  <c r="F170" i="1" s="1"/>
  <c r="F169" i="1"/>
  <c r="F168" i="1"/>
  <c r="F167" i="1" s="1"/>
  <c r="F166" i="1" s="1"/>
  <c r="F162" i="1"/>
  <c r="F161" i="1" s="1"/>
  <c r="F159" i="1"/>
  <c r="F158" i="1" s="1"/>
  <c r="F155" i="1"/>
  <c r="F154" i="1" s="1"/>
  <c r="F153" i="1" s="1"/>
  <c r="F151" i="1"/>
  <c r="F150" i="1" s="1"/>
  <c r="F148" i="1"/>
  <c r="F147" i="1" s="1"/>
  <c r="F145" i="1"/>
  <c r="F144" i="1" s="1"/>
  <c r="F141" i="1"/>
  <c r="F140" i="1" s="1"/>
  <c r="F139" i="1"/>
  <c r="F138" i="1" s="1"/>
  <c r="F137" i="1" s="1"/>
  <c r="F135" i="1"/>
  <c r="F134" i="1" s="1"/>
  <c r="F131" i="1"/>
  <c r="F130" i="1" s="1"/>
  <c r="F129" i="1" s="1"/>
  <c r="F127" i="1"/>
  <c r="F126" i="1" s="1"/>
  <c r="F124" i="1"/>
  <c r="F122" i="1"/>
  <c r="F118" i="1"/>
  <c r="F116" i="1"/>
  <c r="F114" i="1"/>
  <c r="F112" i="1"/>
  <c r="F107" i="1"/>
  <c r="F106" i="1" s="1"/>
  <c r="F104" i="1"/>
  <c r="F103" i="1" s="1"/>
  <c r="F101" i="1"/>
  <c r="F100" i="1" s="1"/>
  <c r="F99" i="1" s="1"/>
  <c r="F97" i="1"/>
  <c r="F96" i="1" s="1"/>
  <c r="F94" i="1"/>
  <c r="F93" i="1" s="1"/>
  <c r="F91" i="1"/>
  <c r="F89" i="1"/>
  <c r="F85" i="1"/>
  <c r="F84" i="1" s="1"/>
  <c r="F83" i="1"/>
  <c r="F82" i="1" s="1"/>
  <c r="F81" i="1" s="1"/>
  <c r="F79" i="1"/>
  <c r="F78" i="1" s="1"/>
  <c r="F75" i="1"/>
  <c r="F73" i="1"/>
  <c r="F70" i="1"/>
  <c r="F69" i="1" s="1"/>
  <c r="F67" i="1"/>
  <c r="F66" i="1" s="1"/>
  <c r="F64" i="1"/>
  <c r="F59" i="1"/>
  <c r="F58" i="1" s="1"/>
  <c r="F53" i="1"/>
  <c r="F51" i="1"/>
  <c r="F48" i="1"/>
  <c r="F46" i="1"/>
  <c r="F44" i="1"/>
  <c r="F40" i="1"/>
  <c r="F38" i="1"/>
  <c r="F34" i="1"/>
  <c r="F33" i="1"/>
  <c r="F32" i="1" s="1"/>
  <c r="F30" i="1"/>
  <c r="F29" i="1" s="1"/>
  <c r="F27" i="1"/>
  <c r="F26" i="1" s="1"/>
  <c r="F22" i="1"/>
  <c r="F21" i="1" s="1"/>
  <c r="F20" i="1" s="1"/>
  <c r="F19" i="1" s="1"/>
  <c r="F16" i="1"/>
  <c r="F15" i="1"/>
  <c r="F14" i="1" s="1"/>
  <c r="F13" i="1" s="1"/>
  <c r="E34" i="1"/>
  <c r="E403" i="1"/>
  <c r="E384" i="1"/>
  <c r="E383" i="1" s="1"/>
  <c r="E382" i="1" s="1"/>
  <c r="E380" i="1"/>
  <c r="E379" i="1" s="1"/>
  <c r="E378" i="1" s="1"/>
  <c r="E372" i="1"/>
  <c r="E371" i="1" s="1"/>
  <c r="E370" i="1" s="1"/>
  <c r="E376" i="1"/>
  <c r="E375" i="1" s="1"/>
  <c r="E374" i="1" s="1"/>
  <c r="E262" i="1"/>
  <c r="E253" i="1"/>
  <c r="F121" i="1" l="1"/>
  <c r="F304" i="1"/>
  <c r="F303" i="1" s="1"/>
  <c r="F363" i="1"/>
  <c r="F61" i="1"/>
  <c r="F240" i="1"/>
  <c r="F226" i="1" s="1"/>
  <c r="F50" i="1"/>
  <c r="F111" i="1"/>
  <c r="F110" i="1" s="1"/>
  <c r="F77" i="1"/>
  <c r="F292" i="1"/>
  <c r="F291" i="1" s="1"/>
  <c r="F266" i="1"/>
  <c r="F265" i="1" s="1"/>
  <c r="F43" i="1"/>
  <c r="F25" i="1"/>
  <c r="F12" i="1" s="1"/>
  <c r="F182" i="1"/>
  <c r="F165" i="1" s="1"/>
  <c r="F95" i="1"/>
  <c r="F72" i="1"/>
  <c r="F256" i="1"/>
  <c r="F255" i="1" s="1"/>
  <c r="F354" i="1"/>
  <c r="F353" i="1" s="1"/>
  <c r="F37" i="1"/>
  <c r="F36" i="1" s="1"/>
  <c r="F88" i="1"/>
  <c r="F87" i="1" s="1"/>
  <c r="F157" i="1"/>
  <c r="F337" i="1"/>
  <c r="F336" i="1" s="1"/>
  <c r="F202" i="1"/>
  <c r="F388" i="1"/>
  <c r="F387" i="1" s="1"/>
  <c r="F386" i="1" s="1"/>
  <c r="F120" i="1"/>
  <c r="F320" i="1"/>
  <c r="F143" i="1"/>
  <c r="F281" i="1"/>
  <c r="E243" i="1"/>
  <c r="E235" i="1"/>
  <c r="E234" i="1" s="1"/>
  <c r="E217" i="1"/>
  <c r="E208" i="1"/>
  <c r="E201" i="1"/>
  <c r="E191" i="1"/>
  <c r="E169" i="1"/>
  <c r="E101" i="1"/>
  <c r="E89" i="1"/>
  <c r="E83" i="1"/>
  <c r="E22" i="1"/>
  <c r="E16" i="1"/>
  <c r="E362" i="1"/>
  <c r="E94" i="1"/>
  <c r="E330" i="1"/>
  <c r="E131" i="1"/>
  <c r="E139" i="1"/>
  <c r="F42" i="1" l="1"/>
  <c r="F35" i="1" s="1"/>
  <c r="F109" i="1"/>
  <c r="F276" i="1"/>
  <c r="E308" i="1"/>
  <c r="E197" i="1"/>
  <c r="F11" i="1" l="1"/>
  <c r="E48" i="1"/>
  <c r="E416" i="1"/>
  <c r="E268" i="1"/>
  <c r="E274" i="1"/>
  <c r="E357" i="1"/>
  <c r="E365" i="1"/>
  <c r="E364" i="1" s="1"/>
  <c r="E368" i="1"/>
  <c r="E367" i="1" s="1"/>
  <c r="E361" i="1"/>
  <c r="E360" i="1" s="1"/>
  <c r="E355" i="1"/>
  <c r="E363" i="1" l="1"/>
  <c r="E354" i="1"/>
  <c r="E353" i="1" s="1"/>
  <c r="E351" i="1"/>
  <c r="E350" i="1" s="1"/>
  <c r="E349" i="1" s="1"/>
  <c r="E338" i="1"/>
  <c r="E329" i="1"/>
  <c r="E328" i="1" s="1"/>
  <c r="E327" i="1" s="1"/>
  <c r="E318" i="1"/>
  <c r="E279" i="1"/>
  <c r="E289" i="1"/>
  <c r="E288" i="1" s="1"/>
  <c r="E283" i="1"/>
  <c r="E282" i="1" s="1"/>
  <c r="E286" i="1"/>
  <c r="E285" i="1" s="1"/>
  <c r="E301" i="1"/>
  <c r="E300" i="1" s="1"/>
  <c r="E298" i="1"/>
  <c r="E297" i="1" s="1"/>
  <c r="E295" i="1"/>
  <c r="E293" i="1"/>
  <c r="E305" i="1"/>
  <c r="E307" i="1"/>
  <c r="E311" i="1"/>
  <c r="E310" i="1" s="1"/>
  <c r="E314" i="1"/>
  <c r="E313" i="1" s="1"/>
  <c r="E273" i="1"/>
  <c r="E228" i="1"/>
  <c r="E252" i="1"/>
  <c r="E251" i="1" s="1"/>
  <c r="E75" i="1"/>
  <c r="E53" i="1"/>
  <c r="E180" i="1"/>
  <c r="E172" i="1"/>
  <c r="E171" i="1" s="1"/>
  <c r="E170" i="1" s="1"/>
  <c r="E162" i="1"/>
  <c r="E151" i="1"/>
  <c r="E150" i="1" s="1"/>
  <c r="E141" i="1"/>
  <c r="E140" i="1" s="1"/>
  <c r="E138" i="1"/>
  <c r="E137" i="1" s="1"/>
  <c r="E359" i="1"/>
  <c r="E423" i="1"/>
  <c r="E421" i="1"/>
  <c r="E418" i="1"/>
  <c r="E409" i="1"/>
  <c r="E407" i="1"/>
  <c r="E405" i="1"/>
  <c r="E400" i="1"/>
  <c r="E398" i="1"/>
  <c r="E395" i="1"/>
  <c r="E393" i="1"/>
  <c r="E391" i="1"/>
  <c r="E389" i="1"/>
  <c r="E388" i="1" l="1"/>
  <c r="E387" i="1" s="1"/>
  <c r="E386" i="1" s="1"/>
  <c r="E304" i="1"/>
  <c r="E303" i="1" s="1"/>
  <c r="E292" i="1"/>
  <c r="E291" i="1" s="1"/>
  <c r="E281" i="1"/>
  <c r="E200" i="1"/>
  <c r="E199" i="1" s="1"/>
  <c r="E198" i="1" s="1"/>
  <c r="E347" i="1"/>
  <c r="E346" i="1" s="1"/>
  <c r="E345" i="1" s="1"/>
  <c r="E340" i="1"/>
  <c r="E343" i="1"/>
  <c r="E342" i="1" s="1"/>
  <c r="E334" i="1"/>
  <c r="E333" i="1" s="1"/>
  <c r="E332" i="1" s="1"/>
  <c r="E325" i="1"/>
  <c r="E324" i="1" s="1"/>
  <c r="E322" i="1"/>
  <c r="E321" i="1" s="1"/>
  <c r="E317" i="1"/>
  <c r="E316" i="1" s="1"/>
  <c r="E278" i="1"/>
  <c r="E277" i="1" s="1"/>
  <c r="E271" i="1"/>
  <c r="E270" i="1" s="1"/>
  <c r="E267" i="1"/>
  <c r="E261" i="1"/>
  <c r="E260" i="1" s="1"/>
  <c r="E258" i="1"/>
  <c r="E257" i="1" s="1"/>
  <c r="E249" i="1"/>
  <c r="E248" i="1" s="1"/>
  <c r="E246" i="1"/>
  <c r="E245" i="1" s="1"/>
  <c r="E241" i="1"/>
  <c r="E238" i="1"/>
  <c r="E237" i="1" s="1"/>
  <c r="E233" i="1"/>
  <c r="E231" i="1"/>
  <c r="E230" i="1" s="1"/>
  <c r="E227" i="1"/>
  <c r="E210" i="1"/>
  <c r="E209" i="1" s="1"/>
  <c r="E213" i="1"/>
  <c r="E212" i="1" s="1"/>
  <c r="E216" i="1"/>
  <c r="E215" i="1" s="1"/>
  <c r="E221" i="1"/>
  <c r="E220" i="1" s="1"/>
  <c r="E224" i="1"/>
  <c r="E223" i="1" s="1"/>
  <c r="E204" i="1"/>
  <c r="E203" i="1" s="1"/>
  <c r="E207" i="1"/>
  <c r="E206" i="1" s="1"/>
  <c r="E179" i="1"/>
  <c r="E178" i="1" s="1"/>
  <c r="E196" i="1"/>
  <c r="E195" i="1" s="1"/>
  <c r="E193" i="1"/>
  <c r="E192" i="1" s="1"/>
  <c r="E190" i="1"/>
  <c r="E189" i="1" s="1"/>
  <c r="E184" i="1"/>
  <c r="E183" i="1" s="1"/>
  <c r="E187" i="1"/>
  <c r="E186" i="1" s="1"/>
  <c r="E176" i="1"/>
  <c r="E175" i="1" s="1"/>
  <c r="E174" i="1" s="1"/>
  <c r="E168" i="1"/>
  <c r="E167" i="1" s="1"/>
  <c r="E166" i="1" s="1"/>
  <c r="E85" i="1"/>
  <c r="E84" i="1" s="1"/>
  <c r="E82" i="1"/>
  <c r="E81" i="1" s="1"/>
  <c r="E161" i="1"/>
  <c r="E159" i="1"/>
  <c r="E158" i="1" s="1"/>
  <c r="E155" i="1"/>
  <c r="E154" i="1" s="1"/>
  <c r="E153" i="1" s="1"/>
  <c r="E148" i="1"/>
  <c r="E147" i="1" s="1"/>
  <c r="E145" i="1"/>
  <c r="E144" i="1" s="1"/>
  <c r="E135" i="1"/>
  <c r="E134" i="1" s="1"/>
  <c r="E130" i="1"/>
  <c r="E129" i="1" s="1"/>
  <c r="E127" i="1"/>
  <c r="E126" i="1" s="1"/>
  <c r="E124" i="1"/>
  <c r="E122" i="1"/>
  <c r="E114" i="1"/>
  <c r="E116" i="1"/>
  <c r="E118" i="1"/>
  <c r="E276" i="1" l="1"/>
  <c r="E320" i="1"/>
  <c r="E337" i="1"/>
  <c r="E336" i="1" s="1"/>
  <c r="E202" i="1"/>
  <c r="E240" i="1"/>
  <c r="E226" i="1" s="1"/>
  <c r="E121" i="1"/>
  <c r="E120" i="1" s="1"/>
  <c r="E157" i="1"/>
  <c r="E182" i="1"/>
  <c r="E165" i="1" s="1"/>
  <c r="E143" i="1"/>
  <c r="E266" i="1"/>
  <c r="E265" i="1" s="1"/>
  <c r="E256" i="1"/>
  <c r="E255" i="1" s="1"/>
  <c r="E112" i="1"/>
  <c r="E111" i="1" s="1"/>
  <c r="E110" i="1" s="1"/>
  <c r="E107" i="1"/>
  <c r="E106" i="1" s="1"/>
  <c r="E104" i="1"/>
  <c r="E103" i="1" s="1"/>
  <c r="E100" i="1"/>
  <c r="E99" i="1" s="1"/>
  <c r="E97" i="1"/>
  <c r="E96" i="1" s="1"/>
  <c r="E93" i="1"/>
  <c r="E91" i="1"/>
  <c r="E79" i="1"/>
  <c r="E78" i="1" s="1"/>
  <c r="E77" i="1" s="1"/>
  <c r="E73" i="1"/>
  <c r="E72" i="1" s="1"/>
  <c r="E70" i="1"/>
  <c r="E69" i="1" s="1"/>
  <c r="E67" i="1"/>
  <c r="E66" i="1" s="1"/>
  <c r="E64" i="1"/>
  <c r="E62" i="1"/>
  <c r="E59" i="1"/>
  <c r="E58" i="1" s="1"/>
  <c r="E56" i="1"/>
  <c r="E55" i="1" s="1"/>
  <c r="E51" i="1"/>
  <c r="E50" i="1" s="1"/>
  <c r="E46" i="1"/>
  <c r="E44" i="1"/>
  <c r="E40" i="1"/>
  <c r="E38" i="1"/>
  <c r="E33" i="1"/>
  <c r="E32" i="1" s="1"/>
  <c r="E30" i="1"/>
  <c r="E29" i="1" s="1"/>
  <c r="E27" i="1"/>
  <c r="E26" i="1" s="1"/>
  <c r="E21" i="1"/>
  <c r="E20" i="1" s="1"/>
  <c r="E19" i="1" s="1"/>
  <c r="E15" i="1"/>
  <c r="E14" i="1" s="1"/>
  <c r="E13" i="1" s="1"/>
  <c r="E43" i="1" l="1"/>
  <c r="E37" i="1"/>
  <c r="E36" i="1" s="1"/>
  <c r="E95" i="1"/>
  <c r="E109" i="1"/>
  <c r="E88" i="1"/>
  <c r="E87" i="1" s="1"/>
  <c r="E61" i="1"/>
  <c r="E25" i="1"/>
  <c r="E12" i="1" s="1"/>
  <c r="E42" i="1" l="1"/>
  <c r="E35" i="1" s="1"/>
  <c r="E11" i="1" s="1"/>
</calcChain>
</file>

<file path=xl/sharedStrings.xml><?xml version="1.0" encoding="utf-8"?>
<sst xmlns="http://schemas.openxmlformats.org/spreadsheetml/2006/main" count="1126" uniqueCount="545">
  <si>
    <t>КЦСР</t>
  </si>
  <si>
    <t>Наименование КЦСР</t>
  </si>
  <si>
    <t>КВР</t>
  </si>
  <si>
    <t>Наименование КВР</t>
  </si>
  <si>
    <t>Итого</t>
  </si>
  <si>
    <t>0100000000</t>
  </si>
  <si>
    <t>Муниципальная программа "Эффективное муниципальное управление"</t>
  </si>
  <si>
    <t>0110000000</t>
  </si>
  <si>
    <t>Подпрограмма "Развитие местного самоуправления"</t>
  </si>
  <si>
    <t>0110100000</t>
  </si>
  <si>
    <t>Основное мероприятие "Финансовое обеспечение исполнительных органов муниципальной власти"</t>
  </si>
  <si>
    <t>0110100190</t>
  </si>
  <si>
    <t>Расходы на обеспечение функций муниципальных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</si>
  <si>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</si>
  <si>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</si>
  <si>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</si>
  <si>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</si>
  <si>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</si>
  <si>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</si>
  <si>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0120000000</t>
  </si>
  <si>
    <t>Подпрограмма "Обеспечение и совершенствование услуг казенными учреждениями"</t>
  </si>
  <si>
    <t>0120100000</t>
  </si>
  <si>
    <t>Основное мероприятие "Финансовое обеспечение казенного учреждения "Служба заказчика Зеленоградского муниципального округа Калининградской области"</t>
  </si>
  <si>
    <t>0120101201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</si>
  <si>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муниципального округа Калининградской области"</t>
  </si>
  <si>
    <t>0130000000</t>
  </si>
  <si>
    <t>Отдельные мероприятия муниципальной программы</t>
  </si>
  <si>
    <t>0130100000</t>
  </si>
  <si>
    <t>Основное мероприятие "Обеспечение деятельности главы администрации муниципального образования "Зеленоградский муниципальный округ Калининградской области"</t>
  </si>
  <si>
    <t>0130100011</t>
  </si>
  <si>
    <t>Глава администрации муниципального образования "Зеленоградский муниципальный округ Калининградской области"</t>
  </si>
  <si>
    <t>0130200000</t>
  </si>
  <si>
    <t>Основное мероприятие "Финансирование расходов на участие в Ассоциации муниципальных образований"</t>
  </si>
  <si>
    <t>0130201302</t>
  </si>
  <si>
    <t>Расходы на уплату членских взносов в Ассоциацию муниципальных образований Калининградской области</t>
  </si>
  <si>
    <t>0130300000</t>
  </si>
  <si>
    <t>Основное мероприятие "Выполнение других общегосударственных задач "</t>
  </si>
  <si>
    <t>0130301303</t>
  </si>
  <si>
    <t>Расходы на выполнение других общегосударственных задач</t>
  </si>
  <si>
    <t>300</t>
  </si>
  <si>
    <t>Социальное обеспечение и иные выплаты населению</t>
  </si>
  <si>
    <t>0200000000</t>
  </si>
  <si>
    <t>Муниципальная программа "Развитие образования"</t>
  </si>
  <si>
    <t>0210000000</t>
  </si>
  <si>
    <t>Подпрограмма "Развитие дошкольного образования"</t>
  </si>
  <si>
    <t>0210100000</t>
  </si>
  <si>
    <t>Основное мероприятие "Предоставление дошкольного образования"</t>
  </si>
  <si>
    <t>0210102101</t>
  </si>
  <si>
    <t>Расходы на осуществление деятельности (оказание услуг) дошкольными учреждениями</t>
  </si>
  <si>
    <t>600</t>
  </si>
  <si>
    <t>Предоставление субсидий бюджетным, автономным учреждениям и иным некоммерческим организациям</t>
  </si>
  <si>
    <t>0210170620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</si>
  <si>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</si>
  <si>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"Улучшение условий предоставления образования и обеспечение безопасности обучающихся"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</si>
  <si>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</si>
  <si>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0220000000</t>
  </si>
  <si>
    <t>Подпрограмма "Развитие начального общего, основного общего, среднего общего образования"</t>
  </si>
  <si>
    <t>0220100000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</si>
  <si>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</si>
  <si>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0220102201</t>
  </si>
  <si>
    <t>Расходы на осуществление деятельности (оказание услуг) общеобразовательными учреждениями</t>
  </si>
  <si>
    <t>0220170620</t>
  </si>
  <si>
    <t>0220200000</t>
  </si>
  <si>
    <t>Основное мероприятие "Предоставление питания льготной категории обучающихся"</t>
  </si>
  <si>
    <t>0220270160</t>
  </si>
  <si>
    <t>Обеспечение бесплатным питанием отдельных категорий обучающихся в муниципальных общеобразовательных организациях</t>
  </si>
  <si>
    <t>0220300000</t>
  </si>
  <si>
    <t>Основное мероприятие "Организация бесплатной перевозки обучающихся к муниципальным общеобразовательным организациям"</t>
  </si>
  <si>
    <t>02203S1010</t>
  </si>
  <si>
    <t>Организация бесплатной перевозки обучающихся к муниципальным общеобразовательным организациям</t>
  </si>
  <si>
    <t>0220400000</t>
  </si>
  <si>
    <t>Основное мероприятие "Мероприятия по привлечению, поддержке, сопровождению и обновлению кадрового состава педагогических и руководящих работников образовательных организаций"</t>
  </si>
  <si>
    <t>0220474070</t>
  </si>
  <si>
    <t>Стимулирование целевого обучения в рамках соответствующей предметной области для муниципальных общеобразовательных организаций</t>
  </si>
  <si>
    <t>0220500000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</si>
  <si>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</si>
  <si>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02205L3040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</si>
  <si>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</si>
  <si>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02205S1160</t>
  </si>
  <si>
    <t>0220600000</t>
  </si>
  <si>
    <t>Основное мероприятие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
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</si>
  <si>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0220653030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</si>
  <si>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</si>
  <si>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022E100000</t>
  </si>
  <si>
    <t>Региональный проект "Современная школа"</t>
  </si>
  <si>
    <t>022E151690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</si>
  <si>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</si>
  <si>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022E200000</t>
  </si>
  <si>
    <t>Региональный проект "Успех каждого ребенка"</t>
  </si>
  <si>
    <t>022E254910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</si>
  <si>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</si>
  <si>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0230000000</t>
  </si>
  <si>
    <t>Подпрограмма "Развитие дополнительного образования"</t>
  </si>
  <si>
    <t>0230100000</t>
  </si>
  <si>
    <t>Основное мероприятие "Предоставление дополнительного образования"</t>
  </si>
  <si>
    <t>0230102301</t>
  </si>
  <si>
    <t>Расходы на осуществление деятельности (оказание услуг) учреждениями дополнительного образования</t>
  </si>
  <si>
    <t>0230200000</t>
  </si>
  <si>
    <t>Основное мероприятие "Персонифицированное дополнительное образование детей"</t>
  </si>
  <si>
    <t>02302S1370</t>
  </si>
  <si>
    <t>Cофинансирование расходов, возникающих при реализации персонифицированного финансирования дополнительного образования детей</t>
  </si>
  <si>
    <t>0230300000</t>
  </si>
  <si>
    <t>Основное мероприятие "Реализация дополнительных общеобразовательных общеразвивающих программ"</t>
  </si>
  <si>
    <t>02303S1360</t>
  </si>
  <si>
    <t>Реализация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</si>
  <si>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0240000000</t>
  </si>
  <si>
    <t>Подпрограмма "Организация отдыха и оздоровления детей"</t>
  </si>
  <si>
    <t>0240100000</t>
  </si>
  <si>
    <t>Основное мероприятие "Организация отдыха и оздоровления детей в муниципальном образования "Зеленоградский муниципальный округ Калининградской области"</t>
  </si>
  <si>
    <t>0240102401</t>
  </si>
  <si>
    <t>Организация отдыха и оздоровления детей</t>
  </si>
  <si>
    <t>0240170120</t>
  </si>
  <si>
    <t>Предоставление мер социальной поддержки в сфере организации отдыха детей в Калининградской области</t>
  </si>
  <si>
    <t>0240170130</t>
  </si>
  <si>
    <t>Обеспечение питанием и страхованием жизни и здоровья детей в возрасте от 6 до 18 лет в муниципальных лагерях с дневным пребыванием</t>
  </si>
  <si>
    <t>0250000000</t>
  </si>
  <si>
    <t>0250100000</t>
  </si>
  <si>
    <t>Основное мероприятие "Прочие мероприятия в области образования"</t>
  </si>
  <si>
    <t>0250102501</t>
  </si>
  <si>
    <t>Проведение мероприятий</t>
  </si>
  <si>
    <t>0250200000</t>
  </si>
  <si>
    <t>Основное мероприятие "Финансовое обеспечение исполнительного органа муниципальной власти "</t>
  </si>
  <si>
    <t>0250200190</t>
  </si>
  <si>
    <t>0250300000</t>
  </si>
  <si>
    <t>Основное мероприятие "Обеспечение антитеррористической защищенности объектов (территорий) образовательных организаций"</t>
  </si>
  <si>
    <t>0250302503</t>
  </si>
  <si>
    <t>Обеспечение антитеррористической защищенности объектов (территорий) образовательных организаций</t>
  </si>
  <si>
    <t>0250400000</t>
  </si>
  <si>
    <t>0300000000</t>
  </si>
  <si>
    <t>Муниципальная программа "Социальная поддержка населения муниципального образования "Зеленоградский муниципальный округ Калининградской области"</t>
  </si>
  <si>
    <t>0310000000</t>
  </si>
  <si>
    <t>Подпрограмма "Совершенствование мер социальной поддержки отдельных категорий граждан"</t>
  </si>
  <si>
    <t>0310100000</t>
  </si>
  <si>
    <t>Основное мероприятие "Обеспечение социальной поддержки отдельных категорий граждан"</t>
  </si>
  <si>
    <t>0310100036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</si>
  <si>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</si>
  <si>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0310100325</t>
  </si>
  <si>
    <t>0310100326</t>
  </si>
  <si>
    <t>Предоставление муниципальных гарантий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за выслугу лет муниципальным служащим и лицам, замещавшим муниципальные должности в муниципальном образовании "Зеленоградский городской округ"</t>
  </si>
  <si>
    <t>0320000000</t>
  </si>
  <si>
    <t>Подпрограмма "Совершенствование мер социальной поддержки детей и семей с детьми"</t>
  </si>
  <si>
    <t>0320100000</t>
  </si>
  <si>
    <t>Основное мероприятие "Обеспечение социальной поддержки детей и семей, имеющих детей"</t>
  </si>
  <si>
    <t>0320200000</t>
  </si>
  <si>
    <t>Основное мероприятие "Организация проведения общественных работ"</t>
  </si>
  <si>
    <t>0320203202</t>
  </si>
  <si>
    <t>Проведение общественных работ</t>
  </si>
  <si>
    <t>0320300000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</si>
  <si>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</si>
  <si>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0320370640</t>
  </si>
  <si>
    <t>Обеспечение деятельности по организации и осуществлению опеки и попечительства в отношении несовершеннолетних</t>
  </si>
  <si>
    <t>0320400000</t>
  </si>
  <si>
    <t>Основное мероприятия "Содержание детей-сирот и детей, оставшихся без попечения родителей, переданных на воспитание под опеку (попечительство)"</t>
  </si>
  <si>
    <t>0320470610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</si>
  <si>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</si>
  <si>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0330000000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</si>
  <si>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</si>
  <si>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0330100000</t>
  </si>
  <si>
    <t>Основное мероприятие "Социальное обслуживание граждан - получателей социальных услуг"</t>
  </si>
  <si>
    <t>0330170710</t>
  </si>
  <si>
    <t>Социальное обслуживание граждан</t>
  </si>
  <si>
    <t>0330200000</t>
  </si>
  <si>
    <t>Основное мероприятия "Осуществление деятельности по опеке и попечительству в отношении совершеннолетних граждан"</t>
  </si>
  <si>
    <t>0330270650</t>
  </si>
  <si>
    <t>Осуществление деятельности по опеке и попечительству в отношении совершеннолетних граждан</t>
  </si>
  <si>
    <t>033P300000</t>
  </si>
  <si>
    <t>Региональный проект "Старшее поколение"</t>
  </si>
  <si>
    <t>033P370710</t>
  </si>
  <si>
    <t>0340000000</t>
  </si>
  <si>
    <t>Подпрограмма "Доступная среда"</t>
  </si>
  <si>
    <t>0340100000</t>
  </si>
  <si>
    <t>Основное мероприятие "Мероприятия по адаптации объектов социальной значимости для маломобильных групп населения"</t>
  </si>
  <si>
    <t>0340103401</t>
  </si>
  <si>
    <t>Адаптация объектов социальной значимости для маломобильных групп населения</t>
  </si>
  <si>
    <t>0350000000</t>
  </si>
  <si>
    <t>0350100000</t>
  </si>
  <si>
    <t>Основное мероприятие "Проведение социально значимых мероприятий"</t>
  </si>
  <si>
    <t>0350103501</t>
  </si>
  <si>
    <t>Проведение социально значимых мероприятий</t>
  </si>
  <si>
    <t>0350200000</t>
  </si>
  <si>
    <t>Основное мероприятие "Обеспечение руководства в сфере социальной поддержки населения"</t>
  </si>
  <si>
    <t>0350270670</t>
  </si>
  <si>
    <t>Обеспечение руководства в сфере социальной поддержки населения</t>
  </si>
  <si>
    <t>0400000000</t>
  </si>
  <si>
    <t>Муниципальная программа "Развитие культуры"</t>
  </si>
  <si>
    <t>0410000000</t>
  </si>
  <si>
    <t>Подпрограмма "Развитие культурно-досуговой деятельности учреждений МО "Зеленоградский муниципальный округ Калининградской области"</t>
  </si>
  <si>
    <t>0410100000</t>
  </si>
  <si>
    <t>Основное мероприятие "Осуществление культурно-досугового обслуживания населения, проживающего на территории МО "Зеленоградский муниципальный округ Калининградской области"</t>
  </si>
  <si>
    <t>0410104101</t>
  </si>
  <si>
    <t>Расходы на обеспечение деятельности (оказание услуг) учреждений культуры</t>
  </si>
  <si>
    <t>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</si>
  <si>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>0420000000</t>
  </si>
  <si>
    <t>Подпрограмма "Развитие и совершенствование библиотечной системы"</t>
  </si>
  <si>
    <t>0420100000</t>
  </si>
  <si>
    <t>Основное мероприятие "Осуществление библиотечного, библиографического и информационного обслуживания пользователей библиотеки"</t>
  </si>
  <si>
    <t>0420104201</t>
  </si>
  <si>
    <t>Расходы на обеспечение деятельности (оказание услуг) библиотек</t>
  </si>
  <si>
    <t>0430000000</t>
  </si>
  <si>
    <t>Подпрограмма "Развитие музейной, информационно-туристической деятельности, сохранение объектов культурного наследия"</t>
  </si>
  <si>
    <t>0430100000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</si>
  <si>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</si>
  <si>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0430104301</t>
  </si>
  <si>
    <t>Расходы на обеспечение деятельности (оказание услуг) музея</t>
  </si>
  <si>
    <t>0440000000</t>
  </si>
  <si>
    <t>0440100000</t>
  </si>
  <si>
    <t>Основное мероприятие "Проведение культурно-просветительных мероприятий"</t>
  </si>
  <si>
    <t>0440104401</t>
  </si>
  <si>
    <t>Проведение культурно-просветительных мероприятий</t>
  </si>
  <si>
    <t>Основное мероприятие "Проведение спортивно-массовых мероприятий"</t>
  </si>
  <si>
    <t>Проведение спортивно-массовых мероприятий</t>
  </si>
  <si>
    <t>Основное мероприятие "Обеспечение противопожарной и антитеррористической безопасности"</t>
  </si>
  <si>
    <t>Обеспечение противопожарной и антитеррористической безопасности учреждений культуры</t>
  </si>
  <si>
    <t>Основное мероприятие "Государственная поддержка отрасли культуры"</t>
  </si>
  <si>
    <t>Государственная поддержка отрасли культуры</t>
  </si>
  <si>
    <t>0600000000</t>
  </si>
  <si>
    <t>Муниципальная программа "Развитие сельского хозяйства и сельских территорий МО "Зеленоградский муниципальный округ Калининградской области"</t>
  </si>
  <si>
    <t>0600300000</t>
  </si>
  <si>
    <t>Основное мероприятие "Борьба с борщевиком Сосновского"</t>
  </si>
  <si>
    <t>Проведение работ по уничтожению борщевика Сосновского</t>
  </si>
  <si>
    <t>0600400000</t>
  </si>
  <si>
    <t>Основное мероприятие "Создание современного облика сельских территорий"</t>
  </si>
  <si>
    <t>Обеспечение комплексного развития сельских территорий (реализация проектов комплексного развития сельских территорий (сельских агломераций))</t>
  </si>
  <si>
    <t>0600500000</t>
  </si>
  <si>
    <t>Основное мероприятие "Организация участия в сельскохозяйственной выставке "День балтийского поля"</t>
  </si>
  <si>
    <t>Организация участия в сельскохозяйственной выставке "День балтийского поля"</t>
  </si>
  <si>
    <t>0600700000</t>
  </si>
  <si>
    <t>Основное мероприятие "Финансовое обеспечение исполнительного органа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</si>
  <si>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</si>
  <si>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Обеспечение деятельности органов управления в сфере сельскохозяйственного производства</t>
  </si>
  <si>
    <t>Основное мероприятие "Государственная поддержка сельского хозяйства и регулирование рынков сельскохозяйственной продукции"</t>
  </si>
  <si>
    <t>Государственная поддержка сельскохозяйственного производства</t>
  </si>
  <si>
    <t>0700000000</t>
  </si>
  <si>
    <t>Муниципальная программа "Развитие гражданского общества"</t>
  </si>
  <si>
    <t>0700100000</t>
  </si>
  <si>
    <t>Основное мероприятие "Обеспечение деятельности главы муниципального образования "Зеленоградский муниципальный округ Калининградской области"</t>
  </si>
  <si>
    <t>0700100010</t>
  </si>
  <si>
    <t>Глава муниципального образования "Зеленоградский муниципальный округ Калининградской области"</t>
  </si>
  <si>
    <t>0700200000</t>
  </si>
  <si>
    <t>Основное мероприятие "Осуществление переданных полномочий Российской Федерации на государственную регистрацию актов гражданского состояния"</t>
  </si>
  <si>
    <t>0700259300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</si>
  <si>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</si>
  <si>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0700300000</t>
  </si>
  <si>
    <t>0700300190</t>
  </si>
  <si>
    <t>0700400000</t>
  </si>
  <si>
    <t>Основное мероприятие "Депутаты окружного Совета"</t>
  </si>
  <si>
    <t>0700400012</t>
  </si>
  <si>
    <t>Депутаты окружного Совета</t>
  </si>
  <si>
    <t>0700500000</t>
  </si>
  <si>
    <t>Основное мероприятие "Мероприятия по обеспечению массового информирования жителей муниципального образования"</t>
  </si>
  <si>
    <t>0700507005</t>
  </si>
  <si>
    <t>Размещение информационных материалов с целью информирования граждан в вопросах социально-экономического развития муниципального образования</t>
  </si>
  <si>
    <t>07005S1250</t>
  </si>
  <si>
    <t>Поддержка муниципальных газет</t>
  </si>
  <si>
    <t>0700600000</t>
  </si>
  <si>
    <t>Основное мероприятие "Представительские и прочие расходы"</t>
  </si>
  <si>
    <t>0700607006</t>
  </si>
  <si>
    <t>Представительские и прочие расходы</t>
  </si>
  <si>
    <t>0700700000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</si>
  <si>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</si>
  <si>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0700751200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</si>
  <si>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</si>
  <si>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0800000000</t>
  </si>
  <si>
    <t>Муниципальная программа "Эффективные финансы"</t>
  </si>
  <si>
    <t>0810000000</t>
  </si>
  <si>
    <t>0810100000</t>
  </si>
  <si>
    <t>Основное мероприятие "Организация бюджетного процесса"</t>
  </si>
  <si>
    <t>0810108101</t>
  </si>
  <si>
    <t>Сопровождение и модернизация программных комплексов автоматизации бюджетного процесса</t>
  </si>
  <si>
    <t>0810200000</t>
  </si>
  <si>
    <t>0810200190</t>
  </si>
  <si>
    <t>0900000000</t>
  </si>
  <si>
    <t>Муниципальная программа "Безопасность"</t>
  </si>
  <si>
    <t>0910000000</t>
  </si>
  <si>
    <t>0910100000</t>
  </si>
  <si>
    <t>Основное мероприятие "Обеспечение функционирования единой системы вызовов экстренной оперативной службы"</t>
  </si>
  <si>
    <t>0910109101</t>
  </si>
  <si>
    <t>Содержание оперативных дежурных ЕДДС муниципального округа</t>
  </si>
  <si>
    <t>0910200000</t>
  </si>
  <si>
    <t>Основное мероприятие "Развитие и обслуживание системы АПК "Безопасный город"</t>
  </si>
  <si>
    <t>0910209102</t>
  </si>
  <si>
    <t>Организация и осуществление пожарной безопасности, гражданской обороны и защиты населения и территории от чрезвычайных ситуаций</t>
  </si>
  <si>
    <t>0910300000</t>
  </si>
  <si>
    <t>Основное мероприятие "Предупреждение чрезвычайных ситуаций, обеспечение безопасности жизнедеятельности населения и ведение гражданской обороны в муниципальном округе"</t>
  </si>
  <si>
    <t>0910309103</t>
  </si>
  <si>
    <t>Предупреждение чрезвычайных ситуаций, обеспечение безопасности жизнедеятельности населения и ведение гражданской обороны в муниципальном округе</t>
  </si>
  <si>
    <t>1000000000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</si>
  <si>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муниципальный округ Калининградской области"</t>
  </si>
  <si>
    <t>1010000000</t>
  </si>
  <si>
    <t>Подпрограмма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</si>
  <si>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1010100000</t>
  </si>
  <si>
    <t>Основное мероприятие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</si>
  <si>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1010110101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</si>
  <si>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</si>
  <si>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1020000000</t>
  </si>
  <si>
    <t>Подпрограмма "Развитие градостроительства и архитектуры на территории муниципальном образовании "Зеленоградский муниципальный округ Калининградской области"</t>
  </si>
  <si>
    <t>1020100000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</si>
  <si>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</si>
  <si>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1020110201</t>
  </si>
  <si>
    <t>Организация комплекса работ, направленных на рациональное территориальное планирование, землеустройство и землепользование</t>
  </si>
  <si>
    <t>1020200000</t>
  </si>
  <si>
    <t>Основное мероприятие "Организация работ по разработке проектов зон охраны объектов культурного наследия"</t>
  </si>
  <si>
    <t>1020210202</t>
  </si>
  <si>
    <t>Организация работ по разработке проектов зон охраны объектов культурного наследия</t>
  </si>
  <si>
    <t>1020300000</t>
  </si>
  <si>
    <t>Основное мероприятие "Организация работ по проведению проектных работ в рамках градостроительства и благоустройства"</t>
  </si>
  <si>
    <t>1020310203</t>
  </si>
  <si>
    <t>Организация работ по проведению проектных работ в рамках градостроительства и благоустройства</t>
  </si>
  <si>
    <t>1030000000</t>
  </si>
  <si>
    <t>Подпрограмма "Управление имуществом муниципального образования "Зеленоградский муниципальный округ Калининградской области"</t>
  </si>
  <si>
    <t>1030100000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</si>
  <si>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</si>
  <si>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1030110301</t>
  </si>
  <si>
    <t>Оценка земельных участков для реализации с аукциона</t>
  </si>
  <si>
    <t>1030110311</t>
  </si>
  <si>
    <t>Организация и проведение работ по паспортизации, технической инвентаризации объектов недвижимости</t>
  </si>
  <si>
    <t>1030200000</t>
  </si>
  <si>
    <t>Основное мероприятие "Организация работ по межеванию земельных участков"</t>
  </si>
  <si>
    <t>1030210302</t>
  </si>
  <si>
    <t>Организация работ по межеванию земельных участков</t>
  </si>
  <si>
    <t>Основное мероприятие "Выполнение земельных и кадастровых работ в отношении земельных участков и постановка на кадастровый учет иного недвижимого имущества"</t>
  </si>
  <si>
    <t>Выполнение земельных и кадастровых работ</t>
  </si>
  <si>
    <t>1040000000</t>
  </si>
  <si>
    <t>Подпрограмм "Развитие курорта и туризма в муниципальном образовании "Зеленоградский муниципальный округ Калининградской области"</t>
  </si>
  <si>
    <t>1040100000</t>
  </si>
  <si>
    <t>Основное мероприятие "Создание и поддержание туристских ресурсов в надлежащем состоянии"</t>
  </si>
  <si>
    <t>10401S1240</t>
  </si>
  <si>
    <t>Создание условий для отдыха и рекреации в муниципальных образованиях Калининградской области</t>
  </si>
  <si>
    <t>10401S1380</t>
  </si>
  <si>
    <t>Содержание морских пляжей в границах муниципальных образований Калининградской области</t>
  </si>
  <si>
    <t>1040200000</t>
  </si>
  <si>
    <t>Основное мероприятие "Создание и популяризация положительного имиджа муниципального образования "Зеленоградский муниципальный округ Калининградской области"</t>
  </si>
  <si>
    <t>1040210402</t>
  </si>
  <si>
    <t>Разработка и создание промороликов направленных на формирование положительного имиджа города - курорта</t>
  </si>
  <si>
    <t>1040300000</t>
  </si>
  <si>
    <t>Основное мероприятие "Развитие информационно - туристической деятельности"</t>
  </si>
  <si>
    <t>1040310403</t>
  </si>
  <si>
    <t>Расходы на обеспечение деятельности (оказание услуг) информационно - туристического центра</t>
  </si>
  <si>
    <t>1100000000</t>
  </si>
  <si>
    <t>Муниципальная программа "Развитие и поддержка малого и среднего предпринимательства в муниципальном образовании "Зеленоградский муниципальный округ Калининградской области"</t>
  </si>
  <si>
    <t>1100100000</t>
  </si>
  <si>
    <t>Основное мероприятие "Повышение эффективности работы организационных механизмов поддержки малого и среднего предпринимательства"</t>
  </si>
  <si>
    <t>1100111001</t>
  </si>
  <si>
    <t>Обеспечение поддержки юридических лиц, работающих в сфере малого и среднего предпринимательства</t>
  </si>
  <si>
    <t>1200000000</t>
  </si>
  <si>
    <t>Муниципальная программа "Защита информации в администрации муниципального образования "Зеленоградский муниципальный округ Калининградской области"</t>
  </si>
  <si>
    <t>1200100000</t>
  </si>
  <si>
    <t>Основное мероприятие "Обеспечение отказоустойчивости эксплуатируемой компьютерной техники и программного обеспечения"</t>
  </si>
  <si>
    <t>1200112001</t>
  </si>
  <si>
    <t>Обеспечение отказоустойчивости эксплуатируемой компьютерной техники и программного обеспечения</t>
  </si>
  <si>
    <t>1200200000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</si>
  <si>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</si>
  <si>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1200212002</t>
  </si>
  <si>
    <t>Выполнение требований по защите конфиденциальной информации, обрабатываемой в администрации муниципального образования</t>
  </si>
  <si>
    <t>1300000000</t>
  </si>
  <si>
    <t>1300100000</t>
  </si>
  <si>
    <t>Основное мероприятия "Организационное обеспечение работы по профилактике безнадзорности и правонарушений несовершеннолетних"</t>
  </si>
  <si>
    <t>1300170720</t>
  </si>
  <si>
    <t>Организация работы комиссий по делам несовершеннолетних и защите их прав</t>
  </si>
  <si>
    <t>1400000000</t>
  </si>
  <si>
    <t>Муниципальная программа "Обеспечение жильем молодых семей на территории муниципального образования "Зеленоградский муниципальный округ Калининградской области"</t>
  </si>
  <si>
    <t>1400100000</t>
  </si>
  <si>
    <t>Основное мероприятие "Обеспечение жильем молодых семей"</t>
  </si>
  <si>
    <t>14001L4970</t>
  </si>
  <si>
    <t>Реализация мероприятий по обеспечению жильем молодых семей</t>
  </si>
  <si>
    <t>1500000000</t>
  </si>
  <si>
    <t>1500100000</t>
  </si>
  <si>
    <t>1500115001</t>
  </si>
  <si>
    <t>Капитальный ремонт и ремонт автомобильных дорог муниципального значения за счет дорожного фонда</t>
  </si>
  <si>
    <t>1500115002</t>
  </si>
  <si>
    <t>Капитальный ремонт автомобильных дорог муниципального значения</t>
  </si>
  <si>
    <t>1600000000</t>
  </si>
  <si>
    <t>Муниципальная программа "Программа конкретных дел муниципального образования "Зеленоградский муниципальный округ Калининградской области"</t>
  </si>
  <si>
    <t>1600100000</t>
  </si>
  <si>
    <t>16001S1120</t>
  </si>
  <si>
    <t>Решение вопросов местного значения в сфере жилищно-коммунального хозяйства</t>
  </si>
  <si>
    <t>1800000000</t>
  </si>
  <si>
    <t>Муниципальная программа "Формирование современной городской среды муниципального образования "Зеленоградский муниципальный округ Калининградской области"</t>
  </si>
  <si>
    <t>Благоустройство дворовых территорий в рамках реализации муниципальных программ формирования современной городской среды</t>
  </si>
  <si>
    <t>180F200000</t>
  </si>
  <si>
    <t>Региональный проект "Формирование комфортной городской среды"</t>
  </si>
  <si>
    <t>180F254240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</si>
  <si>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</si>
  <si>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муниципальный округ Калининградской области"</t>
  </si>
  <si>
    <t>400</t>
  </si>
  <si>
    <t>Капитальные вложения в объекты государственной (муниципальной) собственности</t>
  </si>
  <si>
    <t>Основное мероприятие "Разработка проектной и рабочей документации по объекту "Газификация пос. Костровой, пос. Логвино Зеленоградского района"</t>
  </si>
  <si>
    <t>Осуществление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</si>
  <si>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Муниципальная программа "Противодействие коррупции в муниципальном образовании "Зеленоградский муниципальный округ Калининградской области"</t>
  </si>
  <si>
    <t>Основное мероприятие "Формирование у населения негативного отношения к коррупции"</t>
  </si>
  <si>
    <t>Формирование у населения негативного отношения к коррупции</t>
  </si>
  <si>
    <t>Основное мероприятие "Взаимодействие администрации и общества по противодействию коррупции"</t>
  </si>
  <si>
    <t>Взаимодействие администрации и общества по противодействию коррупции</t>
  </si>
  <si>
    <t>9900000000</t>
  </si>
  <si>
    <t>Непрограммное направление расходов</t>
  </si>
  <si>
    <t>9990000000</t>
  </si>
  <si>
    <t>Иные непрограммные расходы</t>
  </si>
  <si>
    <t>9990900000</t>
  </si>
  <si>
    <t>Иные непрограммные мероприятия</t>
  </si>
  <si>
    <t>9990900901</t>
  </si>
  <si>
    <t>Осуществление ежемесячных платежей за капитальный ремонт муниципальных квартир</t>
  </si>
  <si>
    <t>9990900902</t>
  </si>
  <si>
    <t>Газификация объектов коммунального хозяйства</t>
  </si>
  <si>
    <t>9990900903</t>
  </si>
  <si>
    <t>Субсидии на возмещение недополученных доходов ресурсоснабжающим организациям, осуществляющим деятельность на территории муниципального образования "Зеленоградский муниципальный округ Калининградской области", в связи с государственным регулированием тарифов</t>
  </si>
  <si>
    <t>9990900904</t>
  </si>
  <si>
    <t>Осуществление мероприятий по благоустройству территории муниципального образования</t>
  </si>
  <si>
    <t>9990900905</t>
  </si>
  <si>
    <t>Осуществление расходов за ливневые стоки</t>
  </si>
  <si>
    <t>9990900906</t>
  </si>
  <si>
    <t>Осуществление мероприятий по озеленению территории муниципального образования</t>
  </si>
  <si>
    <t>9990900907</t>
  </si>
  <si>
    <t>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муниципального округ</t>
  </si>
  <si>
    <t>9990900908</t>
  </si>
  <si>
    <t>Проведение капитального ремонта общего имущества в многоквартирных домах, расположенных на территории МО "Зеленоградский муниципальный округ Калининградской области"</t>
  </si>
  <si>
    <t>9990900909</t>
  </si>
  <si>
    <t>Резервный фонд администрации МО "Зеленоградский муниципальный округ Калининградской области"</t>
  </si>
  <si>
    <t>9990900910</t>
  </si>
  <si>
    <t>Исполнение судебных актов по обращению взыскания на средства бюджета муниципального округа</t>
  </si>
  <si>
    <t>9990900913</t>
  </si>
  <si>
    <t>Проведение ремонта муниципального жилого фонда</t>
  </si>
  <si>
    <t>9990900914</t>
  </si>
  <si>
    <t>Проведение ремонтных работ по объектам водоснабжения, водоотведения и теплоснабжения муниципального образования "Зеленоградский муниципальный округ Калининградской области"</t>
  </si>
  <si>
    <t>9990951180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</si>
  <si>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</si>
  <si>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9990970730</t>
  </si>
  <si>
    <t>Определение перечня должностных лиц, уполномоченных составлять протоколы об административных правонарушениях</t>
  </si>
  <si>
    <t>99909S1040</t>
  </si>
  <si>
    <t>Обеспечение мероприятий по организации теплоснабжения, водоснабжения, водоотведения</t>
  </si>
  <si>
    <t>тыс. руб.</t>
  </si>
  <si>
    <t>Организация и обеспечение бесплатным питанием обучающихся, получающих начальное общее образование в муниципальных образовательных организациях</t>
  </si>
  <si>
    <t>02504S1130</t>
  </si>
  <si>
    <t>0310102996</t>
  </si>
  <si>
    <t>Предоставление адресной помощи гражданам, оказавшимся в трудной жизненной ситуации, в соответствии с постановлением администрации от 13.10.2022г. №2996 "Об оказании адресной материальной помощи за счет средств бюджета муниципального образования "Зеленоградский муниципальный округ Калининградской области" малоимущим гражданам Зеленоградского муниципального округа"</t>
  </si>
  <si>
    <t>0320100038</t>
  </si>
  <si>
    <t>0320101853</t>
  </si>
  <si>
    <t>Предоставление ежегодной денежной выплаты на подготовку детей к школе в соответствии постановлением администрации от 01.07.2022г. №1853 "Об оказании адресной помощи за счет средств бюджета муниципального образования «Зеленоградский муниципальный округ Калининградской области» детям, находящимся в социально опасном положении и семьям, находящимся в трудной жизненной ситуации, для подготовки детей к школе"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</si>
  <si>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"Об утверждении положения о порядке установления и выплаты
единовременной материальной помощи семьям в связи
с рождением одновременно трех и более детей"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</si>
  <si>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"Об утверждении положения о порядке установления и выплаты единовременной материальной помощи семьям в связи с рождением одновременно трех и более детей"</t>
  </si>
  <si>
    <t>Основное мероприятие "Укрепление материально-технической базы  муниципальных учреждений сферы культуры, в том числе в сельской местности"</t>
  </si>
  <si>
    <t>Подпрограмма "Развитие детских школ искусств по видам искусств"</t>
  </si>
  <si>
    <t>Основное мероприятие "Реализация программ дополнительного образования детей художественно-эстетической направленности"</t>
  </si>
  <si>
    <t>Расходы на обеспечение деятельности (оказание услуг) учреждений дополнительного образования</t>
  </si>
  <si>
    <t>0450000000</t>
  </si>
  <si>
    <t>0450100000</t>
  </si>
  <si>
    <t>0450104501</t>
  </si>
  <si>
    <t>0450200000</t>
  </si>
  <si>
    <t>0450204502</t>
  </si>
  <si>
    <t>0450300000</t>
  </si>
  <si>
    <t>04503S1090</t>
  </si>
  <si>
    <t>0450400000</t>
  </si>
  <si>
    <t>0450404504</t>
  </si>
  <si>
    <t>0450500000</t>
  </si>
  <si>
    <t>04505L5190</t>
  </si>
  <si>
    <t>0600100000</t>
  </si>
  <si>
    <t>06001L5767</t>
  </si>
  <si>
    <t>0600200000</t>
  </si>
  <si>
    <t>06002S4030</t>
  </si>
  <si>
    <t>0600306003</t>
  </si>
  <si>
    <t>Основное мероприятие "Вовлечение в оборот сельскохозяйственных угодий"</t>
  </si>
  <si>
    <t>Вовлечение в оборот сельскохозяйственных угодий</t>
  </si>
  <si>
    <t>0600406004</t>
  </si>
  <si>
    <t>0600500190</t>
  </si>
  <si>
    <t>0600600000</t>
  </si>
  <si>
    <t>0600670660</t>
  </si>
  <si>
    <t>0600776000</t>
  </si>
  <si>
    <t>0700800000</t>
  </si>
  <si>
    <t>Основное мероприятие "Финансовое обеспечение Контрольно - счетной комиссии муниципального образования "Зеленоградский муниципальный округ Калининградской области"</t>
  </si>
  <si>
    <t>0700800190</t>
  </si>
  <si>
    <t>Муниципальная программа "Профилактика безнадзорности и правонарушений несовершеннолетних на территории муниципального образования "Зеленоградский муниципальный округ Калининградской области"</t>
  </si>
  <si>
    <t>Муниципальная программа "Ремонт и строительство автомобильных дорог на территории муниципального образования "Зеленоградский муниципальный округ Калининградской области"</t>
  </si>
  <si>
    <t>Основное мероприятие "Ремонт автомобильных дорог муниципального значения"</t>
  </si>
  <si>
    <t>Основное мероприятие "Осуществление мероприятий по реализации программы конкретных дел"</t>
  </si>
  <si>
    <t>0500000000</t>
  </si>
  <si>
    <t>Муниципальная программа "Благоустройство дворовых территорий многоквартирных домов муниципального образования "Зеленоградский муниципальный округ Калининградской области"</t>
  </si>
  <si>
    <t>Основное мероприятие "Благоустройство и ремонт дворовых и общественных территорий муниципального образования "Зеленоградский муниципальный округ Калининградской области"</t>
  </si>
  <si>
    <t>0500100000</t>
  </si>
  <si>
    <t>05001S1070</t>
  </si>
  <si>
    <t>0320500000</t>
  </si>
  <si>
    <t>Предоставление молодым семьям дополнительных социальных выплат при рождении или усыновлении (удочерении) ребенка</t>
  </si>
  <si>
    <t>03205S1030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</si>
  <si>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</si>
  <si>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0320600000</t>
  </si>
  <si>
    <t>Предоставление мер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</si>
  <si>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0320670150</t>
  </si>
  <si>
    <t>Основное мероприятие "Социальная поддержка детей-сирот и детей, оставшихся без попечения родителей, лиц из числа детей-сирот и детей, оставшихся без попечения родителей"</t>
  </si>
  <si>
    <t>02202S1430</t>
  </si>
  <si>
    <t>Организация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</si>
  <si>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022E250980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</si>
  <si>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</si>
  <si>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1030310303</t>
  </si>
  <si>
    <t>150R100000</t>
  </si>
  <si>
    <t>Региональный проект "Региональная и местная дорожная сеть"</t>
  </si>
  <si>
    <t>150R1S1020</t>
  </si>
  <si>
    <t>Обеспечение безопасности дорожного движения на автомобильных дорогах общего пользования местного значения и искусственных сооружений на них в населенных пунктах Калининградской области</t>
  </si>
  <si>
    <t>1700000000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</si>
  <si>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муниципальный округ Калининградской области"</t>
  </si>
  <si>
    <t>Основное мероприятие "Приобретение контейнеров для накопления твердых коммунальных отходов"</t>
  </si>
  <si>
    <t>1700100000</t>
  </si>
  <si>
    <t>Осуществление благоустройства территорий</t>
  </si>
  <si>
    <t>17001S1170</t>
  </si>
  <si>
    <t>1900000000</t>
  </si>
  <si>
    <t>1900100000</t>
  </si>
  <si>
    <t>19001S4042</t>
  </si>
  <si>
    <t>2000000000</t>
  </si>
  <si>
    <t>2000100000</t>
  </si>
  <si>
    <t>2000120001</t>
  </si>
  <si>
    <t>2000200000</t>
  </si>
  <si>
    <t>2000220002</t>
  </si>
  <si>
    <t>Реализация программ формирования современной городской среды</t>
  </si>
  <si>
    <t>180F255550</t>
  </si>
  <si>
    <t>Адресный инвестиционный перечень объектов капитального вложения в объекты муниципальной собственности</t>
  </si>
  <si>
    <t>9990900911</t>
  </si>
  <si>
    <t>0220174120</t>
  </si>
  <si>
    <t>Закупка учебников, допущенных к использованию при реализации программ основного общего и среднего общего образования для муниципальных общеобразовательных организациях</t>
  </si>
  <si>
    <t>Предоставление ежемесячных выплат почетным гражданам муниципального образования "Зеленоградский муниципальный округ Калининградской области",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</si>
  <si>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Предоставление ежемесячных выплат почетным гражданам муниципального образования "Зеленоградский муниципальный округ Калининградской области" 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</si>
  <si>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2100000000</t>
  </si>
  <si>
    <t xml:space="preserve">Муниципальная программа "Строительство  (замена) хозяйственных построек на территории многоквартирных домов города Зеленоградска" </t>
  </si>
  <si>
    <t>2100100000</t>
  </si>
  <si>
    <t>Основное мероприятие "Строительство  (замена) хозяйственных построек на территории многоквартирных домов города Зеленоградска"</t>
  </si>
  <si>
    <t>2100121001</t>
  </si>
  <si>
    <t>Строительство  (замена) хозяйственных построек на территории многоквартирных домов города Зеленоградска</t>
  </si>
  <si>
    <t>2200000000</t>
  </si>
  <si>
    <t>2200100000</t>
  </si>
  <si>
    <t>2200122001</t>
  </si>
  <si>
    <t>Основное мероприятие "Строительство  уличного освещения на территории муниципального образования "Зеленоградский муниципальный округ Калининградской области"</t>
  </si>
  <si>
    <t>Строительство  уличного освещения на территории муниципального образования "Зеленоградский муниципальный округ Калининградской области"</t>
  </si>
  <si>
    <t xml:space="preserve">Муниципальная программа "Строительство  уличного освещения на территории муниципального образования "Зеленоградский муниципальный округ Калининградской области"  </t>
  </si>
  <si>
    <t>2300000000</t>
  </si>
  <si>
    <t xml:space="preserve">Муниципальная программа "Чистое небо" </t>
  </si>
  <si>
    <t>2300100000</t>
  </si>
  <si>
    <t>2300123001</t>
  </si>
  <si>
    <t>Основное мероприятие "Улучшение экологического состояния и внешнего облика города и поселков, безопасность гарждан, ликвидация электрических воздушных линий"</t>
  </si>
  <si>
    <t>Улучшение экологического состояния и внешнего облика города и поселков, безопасность гарждан, ликвидация электрических воздушных линий</t>
  </si>
  <si>
    <t>2400000000</t>
  </si>
  <si>
    <t xml:space="preserve">Муниципальная программа "Архитектурная подсветка зданий в городе Зеленоградске" </t>
  </si>
  <si>
    <t>2400100000</t>
  </si>
  <si>
    <t>Основное мероприятие  "Архитектурная подсветка зданий в городе Зеленоградске"</t>
  </si>
  <si>
    <t>2400124001</t>
  </si>
  <si>
    <t>Архитектурная подсветка зданий в городе Зеленоградске</t>
  </si>
  <si>
    <t xml:space="preserve"> 2024 год</t>
  </si>
  <si>
    <t xml:space="preserve"> 2025 год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</si>
  <si>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бюджета муниципального образования "Зеленоградский муниципальный округ Калининградской области"  на плановый период 2024 и 2025 годов</t>
  </si>
  <si>
    <r>
      <rPr>
        <b/>
        <sz val="12"/>
        <rFont val="Times New Roman"/>
        <family val="1"/>
        <charset val="204"/>
      </rPr>
      <t>Приложение №8</t>
    </r>
    <r>
      <rPr>
        <sz val="12"/>
        <rFont val="Times New Roman"/>
        <family val="1"/>
        <charset val="204"/>
      </rPr>
      <t xml:space="preserve">
   к решению окружного Совета депутатов  
   Зеленоградского муниципального округа
"О бюджете муниципального образования "Зеленоградский муниципальный округ Калининградской области"  на 2023 год  и  на плановый период  2024 и 2025 годов"                                                                                                                                                                 от 21 декабря 2022 г. № 234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</si>
</sst>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h:mm"/>
    <numFmt numFmtId="165" formatCode="?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165" fontId="7" fillId="0" borderId="3" xfId="0" applyNumberFormat="1" applyFont="1" applyBorder="1" applyAlignment="1">
      <alignment horizontal="left" vertical="center" wrapText="1"/>
    </xf>
    <xf numFmtId="165" fontId="6" fillId="0" borderId="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165" fontId="8" fillId="0" borderId="4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165" fontId="7" fillId="2" borderId="4" xfId="0" applyNumberFormat="1" applyFont="1" applyFill="1" applyBorder="1" applyAlignment="1">
      <alignment horizontal="left" vertical="center" wrapText="1"/>
    </xf>
    <xf numFmtId="165" fontId="6" fillId="2" borderId="4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left" vertical="center" wrapText="1"/>
    </xf>
    <xf numFmtId="165" fontId="8" fillId="2" borderId="4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0" fontId="0" fillId="2" borderId="0" xfId="0" applyFill="1"/>
    <xf numFmtId="165" fontId="7" fillId="2" borderId="3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4" fontId="6" fillId="2" borderId="5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4" fontId="6" fillId="2" borderId="6" xfId="0" applyNumberFormat="1" applyFont="1" applyFill="1" applyBorder="1" applyAlignment="1">
      <alignment horizontal="right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J443"/>
  <sheetViews>
    <sheetView showGridLines="0" tabSelected="1" zoomScale="93" zoomScaleNormal="93" workbookViewId="0">
      <selection activeCell="C1" sqref="C1:F2"/>
    </sheetView>
  </sheetViews>
  <sheetFormatPr defaultRowHeight="12.75" customHeight="1" outlineLevelRow="7" x14ac:dyDescent="0.2"/>
  <cols>
    <col min="1" max="1" width="15.140625" customWidth="1"/>
    <col min="2" max="2" width="31.28515625" customWidth="1"/>
    <col min="3" max="3" width="10.28515625" customWidth="1"/>
    <col min="4" max="4" width="24.42578125" customWidth="1"/>
    <col min="5" max="6" width="15.42578125" customWidth="1"/>
    <col min="7" max="7" width="13.140625" customWidth="1"/>
    <col min="8" max="10" width="9.140625" customWidth="1"/>
  </cols>
  <sheetData>
    <row r="1" spans="1:10" ht="12.75" customHeight="1" x14ac:dyDescent="0.2">
      <c r="A1" s="1"/>
      <c r="B1" s="1"/>
      <c r="C1" s="60" t="s">
        <v>544</v>
      </c>
      <c r="D1" s="60"/>
      <c r="E1" s="60"/>
      <c r="F1" s="60"/>
      <c r="G1" s="1"/>
      <c r="H1" s="1"/>
      <c r="I1" s="1"/>
      <c r="J1" s="1"/>
    </row>
    <row r="2" spans="1:10" ht="119.25" customHeight="1" x14ac:dyDescent="0.2">
      <c r="A2" s="2"/>
      <c r="B2" s="1"/>
      <c r="C2" s="60"/>
      <c r="D2" s="60"/>
      <c r="E2" s="60"/>
      <c r="F2" s="60"/>
      <c r="G2" s="1"/>
      <c r="H2" s="1"/>
      <c r="I2" s="1"/>
      <c r="J2" s="1"/>
    </row>
    <row r="3" spans="1:10" ht="14.25" x14ac:dyDescent="0.2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4.25" x14ac:dyDescent="0.2">
      <c r="A4" s="3"/>
      <c r="B4" s="4"/>
      <c r="C4" s="4"/>
      <c r="D4" s="4"/>
      <c r="E4" s="5"/>
      <c r="F4" s="5"/>
      <c r="G4" s="5"/>
      <c r="H4" s="5"/>
      <c r="I4" s="4"/>
      <c r="J4" s="4"/>
    </row>
    <row r="5" spans="1:10" ht="15" customHeight="1" x14ac:dyDescent="0.25">
      <c r="A5" s="59" t="s">
        <v>543</v>
      </c>
      <c r="B5" s="59"/>
      <c r="C5" s="59"/>
      <c r="D5" s="59"/>
      <c r="E5" s="59"/>
      <c r="F5" s="59"/>
      <c r="G5" s="9"/>
      <c r="H5" s="1"/>
      <c r="I5" s="1"/>
      <c r="J5" s="1"/>
    </row>
    <row r="6" spans="1:10" ht="46.5" customHeight="1" x14ac:dyDescent="0.2">
      <c r="A6" s="59"/>
      <c r="B6" s="59"/>
      <c r="C6" s="59"/>
      <c r="D6" s="59"/>
      <c r="E6" s="59"/>
      <c r="F6" s="59"/>
      <c r="G6" s="10"/>
      <c r="H6" s="8"/>
      <c r="I6" s="6"/>
      <c r="J6" s="6"/>
    </row>
    <row r="7" spans="1:10" ht="15" x14ac:dyDescent="0.2">
      <c r="A7" s="58"/>
      <c r="B7" s="58"/>
      <c r="C7" s="58"/>
      <c r="D7" s="58"/>
      <c r="E7" s="58"/>
      <c r="F7" s="58"/>
      <c r="G7" s="58"/>
    </row>
    <row r="8" spans="1:10" ht="15" x14ac:dyDescent="0.2">
      <c r="A8" s="58"/>
      <c r="B8" s="58"/>
      <c r="C8" s="58"/>
      <c r="D8" s="58"/>
      <c r="E8" s="58"/>
      <c r="F8" s="58"/>
      <c r="G8" s="58"/>
    </row>
    <row r="9" spans="1:10" ht="15" x14ac:dyDescent="0.25">
      <c r="A9" s="11"/>
      <c r="B9" s="11"/>
      <c r="C9" s="11"/>
      <c r="D9" s="11"/>
      <c r="E9" s="26"/>
      <c r="F9" s="26" t="s">
        <v>429</v>
      </c>
      <c r="G9" s="11"/>
      <c r="H9" s="7"/>
      <c r="I9" s="1"/>
      <c r="J9" s="1"/>
    </row>
    <row r="10" spans="1:10" ht="15" x14ac:dyDescent="0.25">
      <c r="A10" s="12" t="s">
        <v>0</v>
      </c>
      <c r="B10" s="12" t="s">
        <v>1</v>
      </c>
      <c r="C10" s="12" t="s">
        <v>2</v>
      </c>
      <c r="D10" s="12" t="s">
        <v>3</v>
      </c>
      <c r="E10" s="12" t="s">
        <v>541</v>
      </c>
      <c r="F10" s="12" t="s">
        <v>542</v>
      </c>
      <c r="G10" s="9"/>
    </row>
    <row r="11" spans="1:10" ht="21.75" customHeight="1" x14ac:dyDescent="0.25">
      <c r="A11" s="13" t="s">
        <v>4</v>
      </c>
      <c r="B11" s="14"/>
      <c r="C11" s="15"/>
      <c r="D11" s="14"/>
      <c r="E11" s="16">
        <f>E12+E35+E109+E165+E198+E202+E226+E255+E265+E276+E316+E320+E327+E332+E336+E345+E349+E353+E359+E363+E386+E370+E374+E378+E382</f>
        <v>1566897.8399999994</v>
      </c>
      <c r="F11" s="16">
        <f>F12+F35+F109+F165+F198+F202+F226+F255+F265+F276+F316+F320+F327+F332+F336+F345+F349+F353+F359+F363+F386+F370+F374+F378+F382</f>
        <v>1723686.9099999995</v>
      </c>
      <c r="G11" s="9"/>
    </row>
    <row r="12" spans="1:10" ht="42.75" x14ac:dyDescent="0.25">
      <c r="A12" s="17" t="s">
        <v>5</v>
      </c>
      <c r="B12" s="18" t="s">
        <v>6</v>
      </c>
      <c r="C12" s="19"/>
      <c r="D12" s="18"/>
      <c r="E12" s="20">
        <f>E13+E19+E25</f>
        <v>112993.79999999999</v>
      </c>
      <c r="F12" s="20">
        <f>F13+F19+F25</f>
        <v>112993.79999999999</v>
      </c>
      <c r="G12" s="9"/>
    </row>
    <row r="13" spans="1:10" ht="28.5" outlineLevel="1" x14ac:dyDescent="0.25">
      <c r="A13" s="17" t="s">
        <v>7</v>
      </c>
      <c r="B13" s="18" t="s">
        <v>8</v>
      </c>
      <c r="C13" s="19"/>
      <c r="D13" s="18"/>
      <c r="E13" s="20">
        <f>E14</f>
        <v>83479.599999999991</v>
      </c>
      <c r="F13" s="20">
        <f>F14</f>
        <v>83479.599999999991</v>
      </c>
      <c r="G13" s="9"/>
    </row>
    <row r="14" spans="1:10" ht="57" outlineLevel="2" x14ac:dyDescent="0.25">
      <c r="A14" s="17" t="s">
        <v>9</v>
      </c>
      <c r="B14" s="18" t="s">
        <v>10</v>
      </c>
      <c r="C14" s="19"/>
      <c r="D14" s="18"/>
      <c r="E14" s="20">
        <f>E15</f>
        <v>83479.599999999991</v>
      </c>
      <c r="F14" s="20">
        <f>F15</f>
        <v>83479.599999999991</v>
      </c>
      <c r="G14" s="9"/>
    </row>
    <row r="15" spans="1:10" ht="42.75" outlineLevel="3" x14ac:dyDescent="0.25">
      <c r="A15" s="17" t="s">
        <v>11</v>
      </c>
      <c r="B15" s="18" t="s">
        <v>12</v>
      </c>
      <c r="C15" s="19"/>
      <c r="D15" s="18"/>
      <c r="E15" s="20">
        <f>E16+E17+E18</f>
        <v>83479.599999999991</v>
      </c>
      <c r="F15" s="20">
        <f>F16+F17+F18</f>
        <v>83479.599999999991</v>
      </c>
      <c r="G15" s="9"/>
    </row>
    <row r="16" spans="1:10" ht="180" outlineLevel="7" x14ac:dyDescent="0.25">
      <c r="A16" s="21" t="s">
        <v>11</v>
      </c>
      <c r="B16" s="22" t="s">
        <v>12</v>
      </c>
      <c r="C16" s="21" t="s">
        <v>13</v>
      </c>
      <c r="D16" s="22" t="s">
        <v>14</v>
      </c>
      <c r="E16" s="23">
        <f>60256.1+18197.3+100</f>
        <v>78553.399999999994</v>
      </c>
      <c r="F16" s="23">
        <f>60256.1+18197.3+100</f>
        <v>78553.399999999994</v>
      </c>
      <c r="G16" s="9"/>
    </row>
    <row r="17" spans="1:7" ht="60" outlineLevel="7" x14ac:dyDescent="0.25">
      <c r="A17" s="21" t="s">
        <v>11</v>
      </c>
      <c r="B17" s="22" t="s">
        <v>12</v>
      </c>
      <c r="C17" s="21" t="s">
        <v>15</v>
      </c>
      <c r="D17" s="22" t="s">
        <v>16</v>
      </c>
      <c r="E17" s="23">
        <v>4706.2</v>
      </c>
      <c r="F17" s="23">
        <v>4706.2</v>
      </c>
      <c r="G17" s="9"/>
    </row>
    <row r="18" spans="1:7" ht="30" outlineLevel="7" x14ac:dyDescent="0.25">
      <c r="A18" s="21" t="s">
        <v>11</v>
      </c>
      <c r="B18" s="22" t="s">
        <v>12</v>
      </c>
      <c r="C18" s="21" t="s">
        <v>17</v>
      </c>
      <c r="D18" s="22" t="s">
        <v>18</v>
      </c>
      <c r="E18" s="23">
        <v>220</v>
      </c>
      <c r="F18" s="23">
        <v>220</v>
      </c>
      <c r="G18" s="9"/>
    </row>
    <row r="19" spans="1:7" ht="57" outlineLevel="1" x14ac:dyDescent="0.25">
      <c r="A19" s="17" t="s">
        <v>19</v>
      </c>
      <c r="B19" s="18" t="s">
        <v>20</v>
      </c>
      <c r="C19" s="19"/>
      <c r="D19" s="18"/>
      <c r="E19" s="20">
        <f>E20</f>
        <v>26128.6</v>
      </c>
      <c r="F19" s="20">
        <f>F20</f>
        <v>26128.6</v>
      </c>
      <c r="G19" s="9"/>
    </row>
    <row r="20" spans="1:7" ht="99.75" outlineLevel="2" x14ac:dyDescent="0.25">
      <c r="A20" s="17" t="s">
        <v>21</v>
      </c>
      <c r="B20" s="18" t="s">
        <v>22</v>
      </c>
      <c r="C20" s="19"/>
      <c r="D20" s="18"/>
      <c r="E20" s="20">
        <f>E21</f>
        <v>26128.6</v>
      </c>
      <c r="F20" s="20">
        <f>F21</f>
        <v>26128.6</v>
      </c>
      <c r="G20" s="9"/>
    </row>
    <row r="21" spans="1:7" ht="128.25" outlineLevel="3" x14ac:dyDescent="0.25">
      <c r="A21" s="17" t="s">
        <v>23</v>
      </c>
      <c r="B21" s="18" t="s">
        <v>24</v>
      </c>
      <c r="C21" s="19"/>
      <c r="D21" s="18"/>
      <c r="E21" s="20">
        <f>E22+E23+E24</f>
        <v>26128.6</v>
      </c>
      <c r="F21" s="20">
        <f>F22+F23+F24</f>
        <v>26128.6</v>
      </c>
      <c r="G21" s="9"/>
    </row>
    <row r="22" spans="1:7" ht="180" outlineLevel="7" x14ac:dyDescent="0.25">
      <c r="A22" s="21" t="s">
        <v>23</v>
      </c>
      <c r="B22" s="22" t="s">
        <v>24</v>
      </c>
      <c r="C22" s="21" t="s">
        <v>13</v>
      </c>
      <c r="D22" s="22" t="s">
        <v>14</v>
      </c>
      <c r="E22" s="23">
        <f>17633.7+5325.4</f>
        <v>22959.1</v>
      </c>
      <c r="F22" s="23">
        <f>17633.7+5325.4</f>
        <v>22959.1</v>
      </c>
      <c r="G22" s="9"/>
    </row>
    <row r="23" spans="1:7" ht="120" outlineLevel="7" x14ac:dyDescent="0.25">
      <c r="A23" s="21" t="s">
        <v>23</v>
      </c>
      <c r="B23" s="22" t="s">
        <v>24</v>
      </c>
      <c r="C23" s="21" t="s">
        <v>15</v>
      </c>
      <c r="D23" s="22" t="s">
        <v>16</v>
      </c>
      <c r="E23" s="23">
        <v>3089.5</v>
      </c>
      <c r="F23" s="23">
        <v>3089.5</v>
      </c>
      <c r="G23" s="9"/>
    </row>
    <row r="24" spans="1:7" ht="120" outlineLevel="7" x14ac:dyDescent="0.25">
      <c r="A24" s="21" t="s">
        <v>23</v>
      </c>
      <c r="B24" s="22" t="s">
        <v>24</v>
      </c>
      <c r="C24" s="21" t="s">
        <v>17</v>
      </c>
      <c r="D24" s="22" t="s">
        <v>18</v>
      </c>
      <c r="E24" s="23">
        <v>80</v>
      </c>
      <c r="F24" s="23">
        <v>80</v>
      </c>
      <c r="G24" s="9"/>
    </row>
    <row r="25" spans="1:7" ht="28.5" outlineLevel="1" x14ac:dyDescent="0.25">
      <c r="A25" s="17" t="s">
        <v>25</v>
      </c>
      <c r="B25" s="18" t="s">
        <v>26</v>
      </c>
      <c r="C25" s="19"/>
      <c r="D25" s="18"/>
      <c r="E25" s="20">
        <f>E26+E29+E32</f>
        <v>3385.6</v>
      </c>
      <c r="F25" s="20">
        <f>F26+F29+F32</f>
        <v>3385.6</v>
      </c>
      <c r="G25" s="9"/>
    </row>
    <row r="26" spans="1:7" ht="99.75" outlineLevel="2" x14ac:dyDescent="0.25">
      <c r="A26" s="17" t="s">
        <v>27</v>
      </c>
      <c r="B26" s="18" t="s">
        <v>28</v>
      </c>
      <c r="C26" s="19"/>
      <c r="D26" s="18"/>
      <c r="E26" s="20">
        <f>E27</f>
        <v>2418.6</v>
      </c>
      <c r="F26" s="20">
        <f>F27</f>
        <v>2418.6</v>
      </c>
      <c r="G26" s="9"/>
    </row>
    <row r="27" spans="1:7" ht="71.25" outlineLevel="3" x14ac:dyDescent="0.25">
      <c r="A27" s="17" t="s">
        <v>29</v>
      </c>
      <c r="B27" s="18" t="s">
        <v>30</v>
      </c>
      <c r="C27" s="19"/>
      <c r="D27" s="18"/>
      <c r="E27" s="20">
        <f>E28</f>
        <v>2418.6</v>
      </c>
      <c r="F27" s="20">
        <f>F28</f>
        <v>2418.6</v>
      </c>
      <c r="G27" s="9"/>
    </row>
    <row r="28" spans="1:7" ht="180" outlineLevel="7" x14ac:dyDescent="0.25">
      <c r="A28" s="21" t="s">
        <v>29</v>
      </c>
      <c r="B28" s="22" t="s">
        <v>30</v>
      </c>
      <c r="C28" s="21" t="s">
        <v>13</v>
      </c>
      <c r="D28" s="22" t="s">
        <v>14</v>
      </c>
      <c r="E28" s="23">
        <v>2418.6</v>
      </c>
      <c r="F28" s="23">
        <v>2418.6</v>
      </c>
      <c r="G28" s="9"/>
    </row>
    <row r="29" spans="1:7" ht="71.25" outlineLevel="2" x14ac:dyDescent="0.25">
      <c r="A29" s="17" t="s">
        <v>31</v>
      </c>
      <c r="B29" s="18" t="s">
        <v>32</v>
      </c>
      <c r="C29" s="19"/>
      <c r="D29" s="18"/>
      <c r="E29" s="20">
        <f>E30</f>
        <v>227</v>
      </c>
      <c r="F29" s="20">
        <f>F30</f>
        <v>227</v>
      </c>
      <c r="G29" s="9"/>
    </row>
    <row r="30" spans="1:7" ht="57" outlineLevel="3" x14ac:dyDescent="0.25">
      <c r="A30" s="17" t="s">
        <v>33</v>
      </c>
      <c r="B30" s="18" t="s">
        <v>34</v>
      </c>
      <c r="C30" s="19"/>
      <c r="D30" s="18"/>
      <c r="E30" s="20">
        <f>E31</f>
        <v>227</v>
      </c>
      <c r="F30" s="20">
        <f>F31</f>
        <v>227</v>
      </c>
      <c r="G30" s="9"/>
    </row>
    <row r="31" spans="1:7" ht="60" outlineLevel="7" x14ac:dyDescent="0.25">
      <c r="A31" s="21" t="s">
        <v>33</v>
      </c>
      <c r="B31" s="22" t="s">
        <v>34</v>
      </c>
      <c r="C31" s="21" t="s">
        <v>17</v>
      </c>
      <c r="D31" s="22" t="s">
        <v>18</v>
      </c>
      <c r="E31" s="23">
        <v>227</v>
      </c>
      <c r="F31" s="23">
        <v>227</v>
      </c>
      <c r="G31" s="9"/>
    </row>
    <row r="32" spans="1:7" ht="57" outlineLevel="2" x14ac:dyDescent="0.25">
      <c r="A32" s="17" t="s">
        <v>35</v>
      </c>
      <c r="B32" s="18" t="s">
        <v>36</v>
      </c>
      <c r="C32" s="19"/>
      <c r="D32" s="18"/>
      <c r="E32" s="20">
        <f>E33</f>
        <v>740</v>
      </c>
      <c r="F32" s="20">
        <f>F33</f>
        <v>740</v>
      </c>
      <c r="G32" s="9"/>
    </row>
    <row r="33" spans="1:7" ht="42.75" outlineLevel="3" x14ac:dyDescent="0.25">
      <c r="A33" s="17" t="s">
        <v>37</v>
      </c>
      <c r="B33" s="18" t="s">
        <v>38</v>
      </c>
      <c r="C33" s="19"/>
      <c r="D33" s="18"/>
      <c r="E33" s="20">
        <f>E34</f>
        <v>740</v>
      </c>
      <c r="F33" s="20">
        <f>F34</f>
        <v>740</v>
      </c>
      <c r="G33" s="9"/>
    </row>
    <row r="34" spans="1:7" ht="60" outlineLevel="7" x14ac:dyDescent="0.25">
      <c r="A34" s="21" t="s">
        <v>37</v>
      </c>
      <c r="B34" s="22" t="s">
        <v>38</v>
      </c>
      <c r="C34" s="21" t="s">
        <v>15</v>
      </c>
      <c r="D34" s="22" t="s">
        <v>16</v>
      </c>
      <c r="E34" s="23">
        <f>500+240</f>
        <v>740</v>
      </c>
      <c r="F34" s="23">
        <f>500+240</f>
        <v>740</v>
      </c>
      <c r="G34" s="9"/>
    </row>
    <row r="35" spans="1:7" ht="28.5" x14ac:dyDescent="0.25">
      <c r="A35" s="17" t="s">
        <v>41</v>
      </c>
      <c r="B35" s="18" t="s">
        <v>42</v>
      </c>
      <c r="C35" s="19"/>
      <c r="D35" s="18"/>
      <c r="E35" s="20">
        <f>E36+E42+E77+E87+E95</f>
        <v>691879.40999999992</v>
      </c>
      <c r="F35" s="20">
        <f>F36+F42+F77+F87+F95</f>
        <v>711872.54999999981</v>
      </c>
      <c r="G35" s="9"/>
    </row>
    <row r="36" spans="1:7" ht="28.5" outlineLevel="1" x14ac:dyDescent="0.25">
      <c r="A36" s="17" t="s">
        <v>43</v>
      </c>
      <c r="B36" s="18" t="s">
        <v>44</v>
      </c>
      <c r="C36" s="19"/>
      <c r="D36" s="18"/>
      <c r="E36" s="20">
        <f>E37</f>
        <v>226419.54</v>
      </c>
      <c r="F36" s="20">
        <f>F37</f>
        <v>235002.9</v>
      </c>
      <c r="G36" s="9"/>
    </row>
    <row r="37" spans="1:7" ht="42.75" outlineLevel="2" x14ac:dyDescent="0.25">
      <c r="A37" s="17" t="s">
        <v>45</v>
      </c>
      <c r="B37" s="18" t="s">
        <v>46</v>
      </c>
      <c r="C37" s="19"/>
      <c r="D37" s="18"/>
      <c r="E37" s="20">
        <f>E38+E40</f>
        <v>226419.54</v>
      </c>
      <c r="F37" s="20">
        <f>F38+F40</f>
        <v>235002.9</v>
      </c>
      <c r="G37" s="9"/>
    </row>
    <row r="38" spans="1:7" ht="57" outlineLevel="3" x14ac:dyDescent="0.25">
      <c r="A38" s="17" t="s">
        <v>47</v>
      </c>
      <c r="B38" s="18" t="s">
        <v>48</v>
      </c>
      <c r="C38" s="19"/>
      <c r="D38" s="18"/>
      <c r="E38" s="20">
        <f>E39</f>
        <v>81715</v>
      </c>
      <c r="F38" s="20">
        <f>F39</f>
        <v>81715</v>
      </c>
      <c r="G38" s="9"/>
    </row>
    <row r="39" spans="1:7" ht="90" outlineLevel="7" x14ac:dyDescent="0.25">
      <c r="A39" s="21" t="s">
        <v>47</v>
      </c>
      <c r="B39" s="22" t="s">
        <v>48</v>
      </c>
      <c r="C39" s="21" t="s">
        <v>49</v>
      </c>
      <c r="D39" s="22" t="s">
        <v>50</v>
      </c>
      <c r="E39" s="23">
        <v>81715</v>
      </c>
      <c r="F39" s="23">
        <v>81715</v>
      </c>
      <c r="G39" s="9"/>
    </row>
    <row r="40" spans="1:7" ht="327.75" outlineLevel="3" x14ac:dyDescent="0.25">
      <c r="A40" s="17" t="s">
        <v>51</v>
      </c>
      <c r="B40" s="24" t="s">
        <v>52</v>
      </c>
      <c r="C40" s="19"/>
      <c r="D40" s="18"/>
      <c r="E40" s="20">
        <f>E41</f>
        <v>144704.54</v>
      </c>
      <c r="F40" s="20">
        <f>F41</f>
        <v>153287.9</v>
      </c>
      <c r="G40" s="9"/>
    </row>
    <row r="41" spans="1:7" ht="255" outlineLevel="7" x14ac:dyDescent="0.25">
      <c r="A41" s="21" t="s">
        <v>51</v>
      </c>
      <c r="B41" s="25" t="s">
        <v>52</v>
      </c>
      <c r="C41" s="21" t="s">
        <v>49</v>
      </c>
      <c r="D41" s="22" t="s">
        <v>50</v>
      </c>
      <c r="E41" s="23">
        <v>144704.54</v>
      </c>
      <c r="F41" s="23">
        <v>153287.9</v>
      </c>
      <c r="G41" s="9"/>
    </row>
    <row r="42" spans="1:7" ht="57" outlineLevel="1" x14ac:dyDescent="0.25">
      <c r="A42" s="17" t="s">
        <v>55</v>
      </c>
      <c r="B42" s="18" t="s">
        <v>56</v>
      </c>
      <c r="C42" s="19"/>
      <c r="D42" s="18"/>
      <c r="E42" s="20">
        <f>E43+E50+E55+E58+E61+E66+E69+E72</f>
        <v>385759.61000000004</v>
      </c>
      <c r="F42" s="20">
        <f>F43+F50+F55+F58+F61+F66+F69+F72</f>
        <v>400930.63999999996</v>
      </c>
      <c r="G42" s="9"/>
    </row>
    <row r="43" spans="1:7" ht="99.75" outlineLevel="2" x14ac:dyDescent="0.25">
      <c r="A43" s="17" t="s">
        <v>57</v>
      </c>
      <c r="B43" s="18" t="s">
        <v>58</v>
      </c>
      <c r="C43" s="19"/>
      <c r="D43" s="18"/>
      <c r="E43" s="20">
        <f>E44+E46+E48</f>
        <v>324720.29000000004</v>
      </c>
      <c r="F43" s="20">
        <f>F44+F46+F48</f>
        <v>339224.48</v>
      </c>
      <c r="G43" s="9"/>
    </row>
    <row r="44" spans="1:7" ht="71.25" outlineLevel="3" x14ac:dyDescent="0.25">
      <c r="A44" s="17" t="s">
        <v>59</v>
      </c>
      <c r="B44" s="18" t="s">
        <v>60</v>
      </c>
      <c r="C44" s="19"/>
      <c r="D44" s="18"/>
      <c r="E44" s="20">
        <f>E45</f>
        <v>83831.899999999994</v>
      </c>
      <c r="F44" s="20">
        <f>F45</f>
        <v>83831.899999999994</v>
      </c>
      <c r="G44" s="9"/>
    </row>
    <row r="45" spans="1:7" ht="90" outlineLevel="7" x14ac:dyDescent="0.25">
      <c r="A45" s="21" t="s">
        <v>59</v>
      </c>
      <c r="B45" s="22" t="s">
        <v>60</v>
      </c>
      <c r="C45" s="21" t="s">
        <v>49</v>
      </c>
      <c r="D45" s="22" t="s">
        <v>50</v>
      </c>
      <c r="E45" s="23">
        <v>83831.899999999994</v>
      </c>
      <c r="F45" s="23">
        <v>83831.899999999994</v>
      </c>
      <c r="G45" s="9"/>
    </row>
    <row r="46" spans="1:7" ht="327.75" outlineLevel="3" x14ac:dyDescent="0.25">
      <c r="A46" s="17" t="s">
        <v>61</v>
      </c>
      <c r="B46" s="24" t="s">
        <v>52</v>
      </c>
      <c r="C46" s="19"/>
      <c r="D46" s="18"/>
      <c r="E46" s="20">
        <f>E47</f>
        <v>240888.39</v>
      </c>
      <c r="F46" s="20">
        <f>F47</f>
        <v>255392.58</v>
      </c>
      <c r="G46" s="9"/>
    </row>
    <row r="47" spans="1:7" ht="255" outlineLevel="7" x14ac:dyDescent="0.25">
      <c r="A47" s="21" t="s">
        <v>61</v>
      </c>
      <c r="B47" s="25" t="s">
        <v>52</v>
      </c>
      <c r="C47" s="21" t="s">
        <v>49</v>
      </c>
      <c r="D47" s="22" t="s">
        <v>50</v>
      </c>
      <c r="E47" s="23">
        <v>240888.39</v>
      </c>
      <c r="F47" s="23">
        <v>255392.58</v>
      </c>
      <c r="G47" s="9"/>
    </row>
    <row r="48" spans="1:7" ht="128.25" outlineLevel="7" x14ac:dyDescent="0.25">
      <c r="A48" s="17" t="s">
        <v>513</v>
      </c>
      <c r="B48" s="24" t="s">
        <v>514</v>
      </c>
      <c r="C48" s="19"/>
      <c r="D48" s="18"/>
      <c r="E48" s="20">
        <f>E49</f>
        <v>0</v>
      </c>
      <c r="F48" s="20">
        <f>F49</f>
        <v>0</v>
      </c>
      <c r="G48" s="9"/>
    </row>
    <row r="49" spans="1:7" ht="105" outlineLevel="7" x14ac:dyDescent="0.25">
      <c r="A49" s="21" t="s">
        <v>513</v>
      </c>
      <c r="B49" s="25" t="s">
        <v>514</v>
      </c>
      <c r="C49" s="21" t="s">
        <v>49</v>
      </c>
      <c r="D49" s="22" t="s">
        <v>50</v>
      </c>
      <c r="E49" s="23">
        <v>0</v>
      </c>
      <c r="F49" s="23">
        <v>0</v>
      </c>
      <c r="G49" s="9"/>
    </row>
    <row r="50" spans="1:7" ht="57" outlineLevel="2" x14ac:dyDescent="0.25">
      <c r="A50" s="17" t="s">
        <v>62</v>
      </c>
      <c r="B50" s="18" t="s">
        <v>63</v>
      </c>
      <c r="C50" s="19"/>
      <c r="D50" s="18"/>
      <c r="E50" s="20">
        <f>E51+E53</f>
        <v>9823.77</v>
      </c>
      <c r="F50" s="20">
        <f>F51+F53</f>
        <v>10135.84</v>
      </c>
      <c r="G50" s="9"/>
    </row>
    <row r="51" spans="1:7" ht="85.5" outlineLevel="3" x14ac:dyDescent="0.25">
      <c r="A51" s="17" t="s">
        <v>64</v>
      </c>
      <c r="B51" s="18" t="s">
        <v>65</v>
      </c>
      <c r="C51" s="19"/>
      <c r="D51" s="18"/>
      <c r="E51" s="20">
        <f>E52</f>
        <v>6694.52</v>
      </c>
      <c r="F51" s="20">
        <f>F52</f>
        <v>7005.55</v>
      </c>
      <c r="G51" s="9"/>
    </row>
    <row r="52" spans="1:7" ht="90" outlineLevel="7" x14ac:dyDescent="0.25">
      <c r="A52" s="21" t="s">
        <v>64</v>
      </c>
      <c r="B52" s="22" t="s">
        <v>65</v>
      </c>
      <c r="C52" s="21" t="s">
        <v>49</v>
      </c>
      <c r="D52" s="22" t="s">
        <v>50</v>
      </c>
      <c r="E52" s="23">
        <v>6694.52</v>
      </c>
      <c r="F52" s="23">
        <v>7005.55</v>
      </c>
      <c r="G52" s="9"/>
    </row>
    <row r="53" spans="1:7" ht="142.5" outlineLevel="7" x14ac:dyDescent="0.25">
      <c r="A53" s="17" t="s">
        <v>486</v>
      </c>
      <c r="B53" s="18" t="s">
        <v>487</v>
      </c>
      <c r="C53" s="19"/>
      <c r="D53" s="18"/>
      <c r="E53" s="20">
        <f>E54</f>
        <v>3129.25</v>
      </c>
      <c r="F53" s="20">
        <f>F54</f>
        <v>3130.29</v>
      </c>
      <c r="G53" s="9"/>
    </row>
    <row r="54" spans="1:7" ht="120" outlineLevel="7" x14ac:dyDescent="0.25">
      <c r="A54" s="21" t="s">
        <v>486</v>
      </c>
      <c r="B54" s="22" t="s">
        <v>487</v>
      </c>
      <c r="C54" s="21" t="s">
        <v>49</v>
      </c>
      <c r="D54" s="22" t="s">
        <v>50</v>
      </c>
      <c r="E54" s="23">
        <f>3129.25</f>
        <v>3129.25</v>
      </c>
      <c r="F54" s="23">
        <f>3130.29</f>
        <v>3130.29</v>
      </c>
      <c r="G54" s="9"/>
    </row>
    <row r="55" spans="1:7" ht="85.5" outlineLevel="2" x14ac:dyDescent="0.25">
      <c r="A55" s="17" t="s">
        <v>66</v>
      </c>
      <c r="B55" s="18" t="s">
        <v>67</v>
      </c>
      <c r="C55" s="19"/>
      <c r="D55" s="18"/>
      <c r="E55" s="20">
        <f>E56</f>
        <v>14327.1</v>
      </c>
      <c r="F55" s="20">
        <f>F56</f>
        <v>14742.1</v>
      </c>
      <c r="G55" s="9"/>
    </row>
    <row r="56" spans="1:7" ht="71.25" outlineLevel="3" x14ac:dyDescent="0.25">
      <c r="A56" s="17" t="s">
        <v>68</v>
      </c>
      <c r="B56" s="18" t="s">
        <v>69</v>
      </c>
      <c r="C56" s="19"/>
      <c r="D56" s="18"/>
      <c r="E56" s="20">
        <f>E57</f>
        <v>14327.1</v>
      </c>
      <c r="F56" s="20">
        <f>F57</f>
        <v>14742.1</v>
      </c>
      <c r="G56" s="9"/>
    </row>
    <row r="57" spans="1:7" ht="90" outlineLevel="7" x14ac:dyDescent="0.25">
      <c r="A57" s="21" t="s">
        <v>68</v>
      </c>
      <c r="B57" s="22" t="s">
        <v>69</v>
      </c>
      <c r="C57" s="21" t="s">
        <v>49</v>
      </c>
      <c r="D57" s="22" t="s">
        <v>50</v>
      </c>
      <c r="E57" s="23">
        <f>6913+7414.1</f>
        <v>14327.1</v>
      </c>
      <c r="F57" s="23">
        <f>7328+7414.1</f>
        <v>14742.1</v>
      </c>
      <c r="G57" s="9"/>
    </row>
    <row r="58" spans="1:7" ht="128.25" hidden="1" outlineLevel="2" x14ac:dyDescent="0.25">
      <c r="A58" s="17" t="s">
        <v>70</v>
      </c>
      <c r="B58" s="18" t="s">
        <v>71</v>
      </c>
      <c r="C58" s="19"/>
      <c r="D58" s="18"/>
      <c r="E58" s="20">
        <f>E59</f>
        <v>0</v>
      </c>
      <c r="F58" s="20">
        <f>F59</f>
        <v>0</v>
      </c>
      <c r="G58" s="9"/>
    </row>
    <row r="59" spans="1:7" ht="99.75" hidden="1" outlineLevel="3" x14ac:dyDescent="0.25">
      <c r="A59" s="17" t="s">
        <v>72</v>
      </c>
      <c r="B59" s="18" t="s">
        <v>73</v>
      </c>
      <c r="C59" s="19"/>
      <c r="D59" s="18"/>
      <c r="E59" s="20">
        <f>E60</f>
        <v>0</v>
      </c>
      <c r="F59" s="20">
        <f>F60</f>
        <v>0</v>
      </c>
      <c r="G59" s="9"/>
    </row>
    <row r="60" spans="1:7" ht="90" hidden="1" outlineLevel="7" x14ac:dyDescent="0.25">
      <c r="A60" s="21" t="s">
        <v>72</v>
      </c>
      <c r="B60" s="22" t="s">
        <v>73</v>
      </c>
      <c r="C60" s="21" t="s">
        <v>49</v>
      </c>
      <c r="D60" s="22" t="s">
        <v>50</v>
      </c>
      <c r="E60" s="23">
        <v>0</v>
      </c>
      <c r="F60" s="23">
        <v>0</v>
      </c>
      <c r="G60" s="9"/>
    </row>
    <row r="61" spans="1:7" ht="142.5" outlineLevel="2" x14ac:dyDescent="0.25">
      <c r="A61" s="17" t="s">
        <v>74</v>
      </c>
      <c r="B61" s="18" t="s">
        <v>75</v>
      </c>
      <c r="C61" s="19"/>
      <c r="D61" s="18"/>
      <c r="E61" s="20">
        <f>E62+E64</f>
        <v>23998.65</v>
      </c>
      <c r="F61" s="20">
        <f>F62+F64</f>
        <v>23938.42</v>
      </c>
      <c r="G61" s="9"/>
    </row>
    <row r="62" spans="1:7" ht="128.25" outlineLevel="3" x14ac:dyDescent="0.25">
      <c r="A62" s="17" t="s">
        <v>76</v>
      </c>
      <c r="B62" s="18" t="s">
        <v>77</v>
      </c>
      <c r="C62" s="19"/>
      <c r="D62" s="18"/>
      <c r="E62" s="20">
        <f>E63</f>
        <v>23295.06</v>
      </c>
      <c r="F62" s="20">
        <f>F63</f>
        <v>23187.53</v>
      </c>
      <c r="G62" s="9"/>
    </row>
    <row r="63" spans="1:7" ht="90" outlineLevel="7" x14ac:dyDescent="0.25">
      <c r="A63" s="21" t="s">
        <v>76</v>
      </c>
      <c r="B63" s="22" t="s">
        <v>77</v>
      </c>
      <c r="C63" s="21" t="s">
        <v>49</v>
      </c>
      <c r="D63" s="22" t="s">
        <v>50</v>
      </c>
      <c r="E63" s="23">
        <f>23273.56+21.5</f>
        <v>23295.06</v>
      </c>
      <c r="F63" s="23">
        <f>23166.03+21.5</f>
        <v>23187.53</v>
      </c>
      <c r="G63" s="9"/>
    </row>
    <row r="64" spans="1:7" ht="114" outlineLevel="3" x14ac:dyDescent="0.25">
      <c r="A64" s="17" t="s">
        <v>78</v>
      </c>
      <c r="B64" s="18" t="s">
        <v>430</v>
      </c>
      <c r="C64" s="19"/>
      <c r="D64" s="18"/>
      <c r="E64" s="20">
        <f>E65</f>
        <v>703.59</v>
      </c>
      <c r="F64" s="20">
        <f>F65</f>
        <v>750.89</v>
      </c>
      <c r="G64" s="9"/>
    </row>
    <row r="65" spans="1:7" ht="90" outlineLevel="7" x14ac:dyDescent="0.25">
      <c r="A65" s="21" t="s">
        <v>78</v>
      </c>
      <c r="B65" s="22" t="s">
        <v>430</v>
      </c>
      <c r="C65" s="21" t="s">
        <v>49</v>
      </c>
      <c r="D65" s="22" t="s">
        <v>50</v>
      </c>
      <c r="E65" s="23">
        <v>703.59</v>
      </c>
      <c r="F65" s="23">
        <v>750.89</v>
      </c>
      <c r="G65" s="9"/>
    </row>
    <row r="66" spans="1:7" ht="213.75" outlineLevel="2" x14ac:dyDescent="0.25">
      <c r="A66" s="17" t="s">
        <v>79</v>
      </c>
      <c r="B66" s="24" t="s">
        <v>80</v>
      </c>
      <c r="C66" s="19"/>
      <c r="D66" s="18"/>
      <c r="E66" s="20">
        <f>E67</f>
        <v>12889.8</v>
      </c>
      <c r="F66" s="20">
        <f>F67</f>
        <v>12889.8</v>
      </c>
      <c r="G66" s="9"/>
    </row>
    <row r="67" spans="1:7" ht="114" outlineLevel="3" x14ac:dyDescent="0.25">
      <c r="A67" s="17" t="s">
        <v>81</v>
      </c>
      <c r="B67" s="18" t="s">
        <v>82</v>
      </c>
      <c r="C67" s="19"/>
      <c r="D67" s="18"/>
      <c r="E67" s="20">
        <f>E68</f>
        <v>12889.8</v>
      </c>
      <c r="F67" s="20">
        <f>F68</f>
        <v>12889.8</v>
      </c>
      <c r="G67" s="9"/>
    </row>
    <row r="68" spans="1:7" ht="105" outlineLevel="7" x14ac:dyDescent="0.25">
      <c r="A68" s="21" t="s">
        <v>81</v>
      </c>
      <c r="B68" s="22" t="s">
        <v>82</v>
      </c>
      <c r="C68" s="21" t="s">
        <v>49</v>
      </c>
      <c r="D68" s="22" t="s">
        <v>50</v>
      </c>
      <c r="E68" s="23">
        <v>12889.8</v>
      </c>
      <c r="F68" s="23">
        <v>12889.8</v>
      </c>
      <c r="G68" s="9"/>
    </row>
    <row r="69" spans="1:7" ht="28.5" hidden="1" outlineLevel="2" x14ac:dyDescent="0.25">
      <c r="A69" s="17" t="s">
        <v>83</v>
      </c>
      <c r="B69" s="18" t="s">
        <v>84</v>
      </c>
      <c r="C69" s="19"/>
      <c r="D69" s="18"/>
      <c r="E69" s="20">
        <f>E70</f>
        <v>0</v>
      </c>
      <c r="F69" s="20">
        <f>F70</f>
        <v>0</v>
      </c>
      <c r="G69" s="9"/>
    </row>
    <row r="70" spans="1:7" ht="128.25" hidden="1" outlineLevel="3" x14ac:dyDescent="0.25">
      <c r="A70" s="17" t="s">
        <v>85</v>
      </c>
      <c r="B70" s="18" t="s">
        <v>86</v>
      </c>
      <c r="C70" s="19"/>
      <c r="D70" s="18"/>
      <c r="E70" s="20">
        <f>E71</f>
        <v>0</v>
      </c>
      <c r="F70" s="20">
        <f>F71</f>
        <v>0</v>
      </c>
      <c r="G70" s="9"/>
    </row>
    <row r="71" spans="1:7" ht="135" hidden="1" outlineLevel="7" x14ac:dyDescent="0.25">
      <c r="A71" s="21" t="s">
        <v>85</v>
      </c>
      <c r="B71" s="22" t="s">
        <v>86</v>
      </c>
      <c r="C71" s="21" t="s">
        <v>15</v>
      </c>
      <c r="D71" s="22" t="s">
        <v>16</v>
      </c>
      <c r="E71" s="23"/>
      <c r="F71" s="23"/>
      <c r="G71" s="9"/>
    </row>
    <row r="72" spans="1:7" ht="28.5" hidden="1" outlineLevel="2" x14ac:dyDescent="0.25">
      <c r="A72" s="17" t="s">
        <v>87</v>
      </c>
      <c r="B72" s="18" t="s">
        <v>88</v>
      </c>
      <c r="C72" s="19"/>
      <c r="D72" s="18"/>
      <c r="E72" s="20">
        <f>E73+E75</f>
        <v>0</v>
      </c>
      <c r="F72" s="20">
        <f>F73+F75</f>
        <v>0</v>
      </c>
      <c r="G72" s="9"/>
    </row>
    <row r="73" spans="1:7" ht="99.75" hidden="1" outlineLevel="3" x14ac:dyDescent="0.25">
      <c r="A73" s="17" t="s">
        <v>89</v>
      </c>
      <c r="B73" s="18" t="s">
        <v>90</v>
      </c>
      <c r="C73" s="19"/>
      <c r="D73" s="18"/>
      <c r="E73" s="20">
        <f>E74</f>
        <v>0</v>
      </c>
      <c r="F73" s="20">
        <f>F74</f>
        <v>0</v>
      </c>
      <c r="G73" s="9"/>
    </row>
    <row r="74" spans="1:7" ht="90" hidden="1" outlineLevel="7" x14ac:dyDescent="0.25">
      <c r="A74" s="21" t="s">
        <v>89</v>
      </c>
      <c r="B74" s="22" t="s">
        <v>90</v>
      </c>
      <c r="C74" s="21" t="s">
        <v>15</v>
      </c>
      <c r="D74" s="22" t="s">
        <v>16</v>
      </c>
      <c r="E74" s="23">
        <v>0</v>
      </c>
      <c r="F74" s="23">
        <v>0</v>
      </c>
      <c r="G74" s="9"/>
    </row>
    <row r="75" spans="1:7" ht="128.25" hidden="1" outlineLevel="3" x14ac:dyDescent="0.25">
      <c r="A75" s="17" t="s">
        <v>488</v>
      </c>
      <c r="B75" s="18" t="s">
        <v>489</v>
      </c>
      <c r="C75" s="19"/>
      <c r="D75" s="18"/>
      <c r="E75" s="20">
        <f>E76</f>
        <v>0</v>
      </c>
      <c r="F75" s="20">
        <f>F76</f>
        <v>0</v>
      </c>
      <c r="G75" s="9"/>
    </row>
    <row r="76" spans="1:7" ht="120" hidden="1" outlineLevel="7" x14ac:dyDescent="0.25">
      <c r="A76" s="21" t="s">
        <v>488</v>
      </c>
      <c r="B76" s="22" t="s">
        <v>489</v>
      </c>
      <c r="C76" s="21" t="s">
        <v>15</v>
      </c>
      <c r="D76" s="22" t="s">
        <v>16</v>
      </c>
      <c r="E76" s="23"/>
      <c r="F76" s="23"/>
      <c r="G76" s="9"/>
    </row>
    <row r="77" spans="1:7" ht="42.75" outlineLevel="1" x14ac:dyDescent="0.25">
      <c r="A77" s="17" t="s">
        <v>91</v>
      </c>
      <c r="B77" s="18" t="s">
        <v>92</v>
      </c>
      <c r="C77" s="19"/>
      <c r="D77" s="18"/>
      <c r="E77" s="20">
        <f>E78+E81+E84</f>
        <v>43167.199999999997</v>
      </c>
      <c r="F77" s="20">
        <f>F78+F81+F84</f>
        <v>39405.950000000004</v>
      </c>
      <c r="G77" s="9"/>
    </row>
    <row r="78" spans="1:7" ht="57" outlineLevel="2" x14ac:dyDescent="0.25">
      <c r="A78" s="17" t="s">
        <v>93</v>
      </c>
      <c r="B78" s="18" t="s">
        <v>94</v>
      </c>
      <c r="C78" s="19"/>
      <c r="D78" s="18"/>
      <c r="E78" s="20">
        <f>E79</f>
        <v>34716.400000000001</v>
      </c>
      <c r="F78" s="20">
        <f>F79</f>
        <v>34716.400000000001</v>
      </c>
      <c r="G78" s="9"/>
    </row>
    <row r="79" spans="1:7" ht="71.25" outlineLevel="3" x14ac:dyDescent="0.25">
      <c r="A79" s="17" t="s">
        <v>95</v>
      </c>
      <c r="B79" s="18" t="s">
        <v>96</v>
      </c>
      <c r="C79" s="19"/>
      <c r="D79" s="18"/>
      <c r="E79" s="20">
        <f>E80</f>
        <v>34716.400000000001</v>
      </c>
      <c r="F79" s="20">
        <f>F80</f>
        <v>34716.400000000001</v>
      </c>
      <c r="G79" s="9"/>
    </row>
    <row r="80" spans="1:7" ht="90" outlineLevel="7" x14ac:dyDescent="0.25">
      <c r="A80" s="21" t="s">
        <v>95</v>
      </c>
      <c r="B80" s="22" t="s">
        <v>96</v>
      </c>
      <c r="C80" s="21" t="s">
        <v>49</v>
      </c>
      <c r="D80" s="22" t="s">
        <v>50</v>
      </c>
      <c r="E80" s="23">
        <v>34716.400000000001</v>
      </c>
      <c r="F80" s="23">
        <v>34716.400000000001</v>
      </c>
      <c r="G80" s="9"/>
    </row>
    <row r="81" spans="1:7" ht="57" outlineLevel="2" x14ac:dyDescent="0.25">
      <c r="A81" s="17" t="s">
        <v>97</v>
      </c>
      <c r="B81" s="18" t="s">
        <v>98</v>
      </c>
      <c r="C81" s="19"/>
      <c r="D81" s="18"/>
      <c r="E81" s="20">
        <f>E82</f>
        <v>1960</v>
      </c>
      <c r="F81" s="20">
        <f>F82</f>
        <v>1960</v>
      </c>
      <c r="G81" s="9"/>
    </row>
    <row r="82" spans="1:7" ht="99.75" outlineLevel="3" x14ac:dyDescent="0.25">
      <c r="A82" s="17" t="s">
        <v>99</v>
      </c>
      <c r="B82" s="18" t="s">
        <v>100</v>
      </c>
      <c r="C82" s="19"/>
      <c r="D82" s="18"/>
      <c r="E82" s="20">
        <f>E83</f>
        <v>1960</v>
      </c>
      <c r="F82" s="20">
        <f>F83</f>
        <v>1960</v>
      </c>
      <c r="G82" s="9"/>
    </row>
    <row r="83" spans="1:7" ht="90" outlineLevel="7" x14ac:dyDescent="0.25">
      <c r="A83" s="21" t="s">
        <v>99</v>
      </c>
      <c r="B83" s="22" t="s">
        <v>100</v>
      </c>
      <c r="C83" s="21" t="s">
        <v>49</v>
      </c>
      <c r="D83" s="22" t="s">
        <v>50</v>
      </c>
      <c r="E83" s="23">
        <f>780+1180</f>
        <v>1960</v>
      </c>
      <c r="F83" s="23">
        <f>780+1180</f>
        <v>1960</v>
      </c>
      <c r="G83" s="9"/>
    </row>
    <row r="84" spans="1:7" ht="85.5" outlineLevel="2" x14ac:dyDescent="0.25">
      <c r="A84" s="17" t="s">
        <v>101</v>
      </c>
      <c r="B84" s="18" t="s">
        <v>102</v>
      </c>
      <c r="C84" s="19"/>
      <c r="D84" s="18"/>
      <c r="E84" s="20">
        <f>E85</f>
        <v>6490.7999999999993</v>
      </c>
      <c r="F84" s="20">
        <f>F85</f>
        <v>2729.55</v>
      </c>
      <c r="G84" s="9"/>
    </row>
    <row r="85" spans="1:7" ht="213.75" outlineLevel="3" x14ac:dyDescent="0.25">
      <c r="A85" s="17" t="s">
        <v>103</v>
      </c>
      <c r="B85" s="24" t="s">
        <v>104</v>
      </c>
      <c r="C85" s="19"/>
      <c r="D85" s="18"/>
      <c r="E85" s="20">
        <f>E86</f>
        <v>6490.7999999999993</v>
      </c>
      <c r="F85" s="20">
        <f>F86</f>
        <v>2729.55</v>
      </c>
      <c r="G85" s="9"/>
    </row>
    <row r="86" spans="1:7" ht="195" outlineLevel="7" x14ac:dyDescent="0.25">
      <c r="A86" s="21" t="s">
        <v>103</v>
      </c>
      <c r="B86" s="25" t="s">
        <v>104</v>
      </c>
      <c r="C86" s="21" t="s">
        <v>49</v>
      </c>
      <c r="D86" s="22" t="s">
        <v>50</v>
      </c>
      <c r="E86" s="23">
        <f>6425.9+64.9</f>
        <v>6490.7999999999993</v>
      </c>
      <c r="F86" s="23">
        <f>2664.65+64.9</f>
        <v>2729.55</v>
      </c>
      <c r="G86" s="9"/>
    </row>
    <row r="87" spans="1:7" ht="42.75" outlineLevel="1" x14ac:dyDescent="0.25">
      <c r="A87" s="17" t="s">
        <v>105</v>
      </c>
      <c r="B87" s="18" t="s">
        <v>106</v>
      </c>
      <c r="C87" s="19"/>
      <c r="D87" s="18"/>
      <c r="E87" s="20">
        <f>E88</f>
        <v>11626.36</v>
      </c>
      <c r="F87" s="20">
        <f>F88</f>
        <v>11626.36</v>
      </c>
      <c r="G87" s="9"/>
    </row>
    <row r="88" spans="1:7" ht="99.75" outlineLevel="2" x14ac:dyDescent="0.25">
      <c r="A88" s="17" t="s">
        <v>107</v>
      </c>
      <c r="B88" s="18" t="s">
        <v>108</v>
      </c>
      <c r="C88" s="19"/>
      <c r="D88" s="18"/>
      <c r="E88" s="20">
        <f>E89+E91+E93</f>
        <v>11626.36</v>
      </c>
      <c r="F88" s="20">
        <f>F89+F91+F93</f>
        <v>11626.36</v>
      </c>
      <c r="G88" s="9"/>
    </row>
    <row r="89" spans="1:7" ht="28.5" outlineLevel="3" x14ac:dyDescent="0.25">
      <c r="A89" s="17" t="s">
        <v>109</v>
      </c>
      <c r="B89" s="18" t="s">
        <v>110</v>
      </c>
      <c r="C89" s="19"/>
      <c r="D89" s="18"/>
      <c r="E89" s="20">
        <f>E90</f>
        <v>2500</v>
      </c>
      <c r="F89" s="20">
        <f>F90</f>
        <v>2500</v>
      </c>
      <c r="G89" s="9"/>
    </row>
    <row r="90" spans="1:7" ht="90" outlineLevel="7" x14ac:dyDescent="0.25">
      <c r="A90" s="21" t="s">
        <v>109</v>
      </c>
      <c r="B90" s="22" t="s">
        <v>110</v>
      </c>
      <c r="C90" s="21" t="s">
        <v>49</v>
      </c>
      <c r="D90" s="22" t="s">
        <v>50</v>
      </c>
      <c r="E90" s="23">
        <v>2500</v>
      </c>
      <c r="F90" s="23">
        <v>2500</v>
      </c>
      <c r="G90" s="9"/>
    </row>
    <row r="91" spans="1:7" ht="71.25" outlineLevel="3" x14ac:dyDescent="0.25">
      <c r="A91" s="17" t="s">
        <v>111</v>
      </c>
      <c r="B91" s="18" t="s">
        <v>112</v>
      </c>
      <c r="C91" s="19"/>
      <c r="D91" s="18"/>
      <c r="E91" s="20">
        <f>E92</f>
        <v>2139.65</v>
      </c>
      <c r="F91" s="20">
        <f>F92</f>
        <v>2139.65</v>
      </c>
      <c r="G91" s="9"/>
    </row>
    <row r="92" spans="1:7" ht="60" outlineLevel="7" x14ac:dyDescent="0.25">
      <c r="A92" s="21" t="s">
        <v>111</v>
      </c>
      <c r="B92" s="22" t="s">
        <v>112</v>
      </c>
      <c r="C92" s="21" t="s">
        <v>39</v>
      </c>
      <c r="D92" s="22" t="s">
        <v>40</v>
      </c>
      <c r="E92" s="23">
        <v>2139.65</v>
      </c>
      <c r="F92" s="23">
        <v>2139.65</v>
      </c>
      <c r="G92" s="9"/>
    </row>
    <row r="93" spans="1:7" ht="85.5" outlineLevel="3" x14ac:dyDescent="0.25">
      <c r="A93" s="17" t="s">
        <v>113</v>
      </c>
      <c r="B93" s="18" t="s">
        <v>114</v>
      </c>
      <c r="C93" s="19"/>
      <c r="D93" s="18"/>
      <c r="E93" s="20">
        <f>E94</f>
        <v>6986.71</v>
      </c>
      <c r="F93" s="20">
        <f>F94</f>
        <v>6986.71</v>
      </c>
      <c r="G93" s="9"/>
    </row>
    <row r="94" spans="1:7" ht="90" outlineLevel="7" x14ac:dyDescent="0.25">
      <c r="A94" s="21" t="s">
        <v>113</v>
      </c>
      <c r="B94" s="22" t="s">
        <v>114</v>
      </c>
      <c r="C94" s="21" t="s">
        <v>49</v>
      </c>
      <c r="D94" s="22" t="s">
        <v>50</v>
      </c>
      <c r="E94" s="23">
        <f>6986.71</f>
        <v>6986.71</v>
      </c>
      <c r="F94" s="23">
        <f>6986.71</f>
        <v>6986.71</v>
      </c>
      <c r="G94" s="9"/>
    </row>
    <row r="95" spans="1:7" ht="28.5" outlineLevel="1" x14ac:dyDescent="0.25">
      <c r="A95" s="17" t="s">
        <v>115</v>
      </c>
      <c r="B95" s="18" t="s">
        <v>26</v>
      </c>
      <c r="C95" s="19"/>
      <c r="D95" s="18"/>
      <c r="E95" s="20">
        <f>E96+E99+E103+E106</f>
        <v>24906.699999999997</v>
      </c>
      <c r="F95" s="20">
        <f>F96+F99+F103+F106</f>
        <v>24906.699999999997</v>
      </c>
      <c r="G95" s="9"/>
    </row>
    <row r="96" spans="1:7" ht="42.75" outlineLevel="2" x14ac:dyDescent="0.25">
      <c r="A96" s="17" t="s">
        <v>116</v>
      </c>
      <c r="B96" s="18" t="s">
        <v>117</v>
      </c>
      <c r="C96" s="19"/>
      <c r="D96" s="18"/>
      <c r="E96" s="20">
        <f>E97</f>
        <v>485</v>
      </c>
      <c r="F96" s="20">
        <f>F97</f>
        <v>485</v>
      </c>
      <c r="G96" s="9"/>
    </row>
    <row r="97" spans="1:7" ht="15" outlineLevel="3" x14ac:dyDescent="0.25">
      <c r="A97" s="17" t="s">
        <v>118</v>
      </c>
      <c r="B97" s="18" t="s">
        <v>119</v>
      </c>
      <c r="C97" s="19"/>
      <c r="D97" s="18"/>
      <c r="E97" s="20">
        <f>E98</f>
        <v>485</v>
      </c>
      <c r="F97" s="20">
        <f>F98</f>
        <v>485</v>
      </c>
      <c r="G97" s="9"/>
    </row>
    <row r="98" spans="1:7" ht="60" outlineLevel="7" x14ac:dyDescent="0.25">
      <c r="A98" s="21" t="s">
        <v>118</v>
      </c>
      <c r="B98" s="22" t="s">
        <v>119</v>
      </c>
      <c r="C98" s="21" t="s">
        <v>15</v>
      </c>
      <c r="D98" s="22" t="s">
        <v>16</v>
      </c>
      <c r="E98" s="23">
        <v>485</v>
      </c>
      <c r="F98" s="23">
        <v>485</v>
      </c>
      <c r="G98" s="9"/>
    </row>
    <row r="99" spans="1:7" ht="57" outlineLevel="2" x14ac:dyDescent="0.25">
      <c r="A99" s="17" t="s">
        <v>120</v>
      </c>
      <c r="B99" s="18" t="s">
        <v>121</v>
      </c>
      <c r="C99" s="19"/>
      <c r="D99" s="18"/>
      <c r="E99" s="20">
        <f>E100</f>
        <v>15481.8</v>
      </c>
      <c r="F99" s="20">
        <f>F100</f>
        <v>15481.8</v>
      </c>
      <c r="G99" s="9"/>
    </row>
    <row r="100" spans="1:7" ht="42.75" outlineLevel="3" x14ac:dyDescent="0.25">
      <c r="A100" s="17" t="s">
        <v>122</v>
      </c>
      <c r="B100" s="18" t="s">
        <v>12</v>
      </c>
      <c r="C100" s="19"/>
      <c r="D100" s="18"/>
      <c r="E100" s="20">
        <f>E101+E102</f>
        <v>15481.8</v>
      </c>
      <c r="F100" s="20">
        <f>F101+F102</f>
        <v>15481.8</v>
      </c>
      <c r="G100" s="9"/>
    </row>
    <row r="101" spans="1:7" ht="180" outlineLevel="7" x14ac:dyDescent="0.25">
      <c r="A101" s="21" t="s">
        <v>122</v>
      </c>
      <c r="B101" s="22" t="s">
        <v>12</v>
      </c>
      <c r="C101" s="21" t="s">
        <v>13</v>
      </c>
      <c r="D101" s="22" t="s">
        <v>14</v>
      </c>
      <c r="E101" s="23">
        <f>10801.9+3262.2</f>
        <v>14064.099999999999</v>
      </c>
      <c r="F101" s="23">
        <f>10801.9+3262.2</f>
        <v>14064.099999999999</v>
      </c>
      <c r="G101" s="9"/>
    </row>
    <row r="102" spans="1:7" ht="60" outlineLevel="7" x14ac:dyDescent="0.25">
      <c r="A102" s="21" t="s">
        <v>122</v>
      </c>
      <c r="B102" s="22" t="s">
        <v>12</v>
      </c>
      <c r="C102" s="21" t="s">
        <v>15</v>
      </c>
      <c r="D102" s="22" t="s">
        <v>16</v>
      </c>
      <c r="E102" s="23">
        <v>1417.7</v>
      </c>
      <c r="F102" s="23">
        <v>1417.7</v>
      </c>
      <c r="G102" s="9"/>
    </row>
    <row r="103" spans="1:7" ht="99.75" outlineLevel="2" x14ac:dyDescent="0.25">
      <c r="A103" s="17" t="s">
        <v>123</v>
      </c>
      <c r="B103" s="18" t="s">
        <v>124</v>
      </c>
      <c r="C103" s="19"/>
      <c r="D103" s="18"/>
      <c r="E103" s="20">
        <f>E104</f>
        <v>8939.9</v>
      </c>
      <c r="F103" s="20">
        <f>F104</f>
        <v>8939.9</v>
      </c>
      <c r="G103" s="9"/>
    </row>
    <row r="104" spans="1:7" ht="85.5" outlineLevel="3" x14ac:dyDescent="0.25">
      <c r="A104" s="17" t="s">
        <v>125</v>
      </c>
      <c r="B104" s="18" t="s">
        <v>126</v>
      </c>
      <c r="C104" s="19"/>
      <c r="D104" s="18"/>
      <c r="E104" s="20">
        <f>E105</f>
        <v>8939.9</v>
      </c>
      <c r="F104" s="20">
        <f>F105</f>
        <v>8939.9</v>
      </c>
      <c r="G104" s="9"/>
    </row>
    <row r="105" spans="1:7" ht="90" outlineLevel="7" x14ac:dyDescent="0.25">
      <c r="A105" s="21" t="s">
        <v>125</v>
      </c>
      <c r="B105" s="22" t="s">
        <v>126</v>
      </c>
      <c r="C105" s="21" t="s">
        <v>49</v>
      </c>
      <c r="D105" s="22" t="s">
        <v>50</v>
      </c>
      <c r="E105" s="23">
        <v>8939.9</v>
      </c>
      <c r="F105" s="23">
        <v>8939.9</v>
      </c>
      <c r="G105" s="9"/>
    </row>
    <row r="106" spans="1:7" ht="71.25" hidden="1" outlineLevel="2" x14ac:dyDescent="0.25">
      <c r="A106" s="31" t="s">
        <v>127</v>
      </c>
      <c r="B106" s="32" t="s">
        <v>53</v>
      </c>
      <c r="C106" s="35"/>
      <c r="D106" s="32"/>
      <c r="E106" s="36">
        <f>E107</f>
        <v>0</v>
      </c>
      <c r="F106" s="36">
        <f>F107</f>
        <v>0</v>
      </c>
      <c r="G106" s="9"/>
    </row>
    <row r="107" spans="1:7" ht="114" hidden="1" outlineLevel="3" x14ac:dyDescent="0.25">
      <c r="A107" s="31" t="s">
        <v>431</v>
      </c>
      <c r="B107" s="32" t="s">
        <v>54</v>
      </c>
      <c r="C107" s="35"/>
      <c r="D107" s="32"/>
      <c r="E107" s="36">
        <f>E108</f>
        <v>0</v>
      </c>
      <c r="F107" s="36">
        <f>F108</f>
        <v>0</v>
      </c>
      <c r="G107" s="9"/>
    </row>
    <row r="108" spans="1:7" ht="90" hidden="1" outlineLevel="7" x14ac:dyDescent="0.25">
      <c r="A108" s="33" t="s">
        <v>431</v>
      </c>
      <c r="B108" s="34" t="s">
        <v>54</v>
      </c>
      <c r="C108" s="33" t="s">
        <v>49</v>
      </c>
      <c r="D108" s="34" t="s">
        <v>50</v>
      </c>
      <c r="E108" s="37">
        <v>0</v>
      </c>
      <c r="F108" s="37">
        <v>0</v>
      </c>
      <c r="G108" s="9"/>
    </row>
    <row r="109" spans="1:7" ht="99.75" x14ac:dyDescent="0.25">
      <c r="A109" s="17" t="s">
        <v>128</v>
      </c>
      <c r="B109" s="18" t="s">
        <v>129</v>
      </c>
      <c r="C109" s="19"/>
      <c r="D109" s="18"/>
      <c r="E109" s="36">
        <f>E110+E120+E143+E153+E157</f>
        <v>40474.300000000003</v>
      </c>
      <c r="F109" s="36">
        <f>F110+F120+F143+F153+F157</f>
        <v>41242.46</v>
      </c>
      <c r="G109" s="9"/>
    </row>
    <row r="110" spans="1:7" ht="71.25" outlineLevel="1" x14ac:dyDescent="0.25">
      <c r="A110" s="17" t="s">
        <v>130</v>
      </c>
      <c r="B110" s="18" t="s">
        <v>131</v>
      </c>
      <c r="C110" s="19"/>
      <c r="D110" s="18"/>
      <c r="E110" s="20">
        <f>E111</f>
        <v>8797</v>
      </c>
      <c r="F110" s="20">
        <f>F111</f>
        <v>8797</v>
      </c>
      <c r="G110" s="9"/>
    </row>
    <row r="111" spans="1:7" ht="57" outlineLevel="2" x14ac:dyDescent="0.25">
      <c r="A111" s="17" t="s">
        <v>132</v>
      </c>
      <c r="B111" s="18" t="s">
        <v>133</v>
      </c>
      <c r="C111" s="19"/>
      <c r="D111" s="18"/>
      <c r="E111" s="20">
        <f>E112+E114+E116+E118</f>
        <v>8797</v>
      </c>
      <c r="F111" s="20">
        <f>F112+F114+F116+F118</f>
        <v>8797</v>
      </c>
      <c r="G111" s="9"/>
    </row>
    <row r="112" spans="1:7" ht="156.75" outlineLevel="3" x14ac:dyDescent="0.25">
      <c r="A112" s="17" t="s">
        <v>134</v>
      </c>
      <c r="B112" s="18" t="s">
        <v>135</v>
      </c>
      <c r="C112" s="19"/>
      <c r="D112" s="18"/>
      <c r="E112" s="20">
        <f>E113</f>
        <v>288</v>
      </c>
      <c r="F112" s="20">
        <f>F113</f>
        <v>288</v>
      </c>
      <c r="G112" s="9"/>
    </row>
    <row r="113" spans="1:7" ht="135" outlineLevel="7" x14ac:dyDescent="0.25">
      <c r="A113" s="21" t="s">
        <v>134</v>
      </c>
      <c r="B113" s="22" t="s">
        <v>135</v>
      </c>
      <c r="C113" s="21" t="s">
        <v>39</v>
      </c>
      <c r="D113" s="22" t="s">
        <v>40</v>
      </c>
      <c r="E113" s="23">
        <v>288</v>
      </c>
      <c r="F113" s="23">
        <v>288</v>
      </c>
      <c r="G113" s="9"/>
    </row>
    <row r="114" spans="1:7" ht="207" customHeight="1" outlineLevel="3" x14ac:dyDescent="0.25">
      <c r="A114" s="17" t="s">
        <v>136</v>
      </c>
      <c r="B114" s="24" t="s">
        <v>516</v>
      </c>
      <c r="C114" s="19"/>
      <c r="D114" s="18"/>
      <c r="E114" s="20">
        <f>E115</f>
        <v>3150</v>
      </c>
      <c r="F114" s="20">
        <f>F115</f>
        <v>3150</v>
      </c>
      <c r="G114" s="9"/>
    </row>
    <row r="115" spans="1:7" ht="195" outlineLevel="7" x14ac:dyDescent="0.25">
      <c r="A115" s="21" t="s">
        <v>136</v>
      </c>
      <c r="B115" s="25" t="s">
        <v>515</v>
      </c>
      <c r="C115" s="21" t="s">
        <v>39</v>
      </c>
      <c r="D115" s="22" t="s">
        <v>40</v>
      </c>
      <c r="E115" s="23">
        <v>3150</v>
      </c>
      <c r="F115" s="23">
        <v>3150</v>
      </c>
      <c r="G115" s="9"/>
    </row>
    <row r="116" spans="1:7" ht="228" outlineLevel="3" x14ac:dyDescent="0.25">
      <c r="A116" s="17" t="s">
        <v>137</v>
      </c>
      <c r="B116" s="24" t="s">
        <v>138</v>
      </c>
      <c r="C116" s="19"/>
      <c r="D116" s="18"/>
      <c r="E116" s="20">
        <f>E117</f>
        <v>4231</v>
      </c>
      <c r="F116" s="20">
        <f>F117</f>
        <v>4231</v>
      </c>
      <c r="G116" s="9"/>
    </row>
    <row r="117" spans="1:7" ht="210" outlineLevel="7" x14ac:dyDescent="0.25">
      <c r="A117" s="21" t="s">
        <v>137</v>
      </c>
      <c r="B117" s="25" t="s">
        <v>138</v>
      </c>
      <c r="C117" s="21" t="s">
        <v>39</v>
      </c>
      <c r="D117" s="22" t="s">
        <v>40</v>
      </c>
      <c r="E117" s="23">
        <v>4231</v>
      </c>
      <c r="F117" s="23">
        <v>4231</v>
      </c>
      <c r="G117" s="9"/>
    </row>
    <row r="118" spans="1:7" ht="256.5" outlineLevel="3" x14ac:dyDescent="0.25">
      <c r="A118" s="40" t="s">
        <v>432</v>
      </c>
      <c r="B118" s="41" t="s">
        <v>433</v>
      </c>
      <c r="C118" s="19"/>
      <c r="D118" s="18"/>
      <c r="E118" s="20">
        <f>E119</f>
        <v>1128</v>
      </c>
      <c r="F118" s="20">
        <f>F119</f>
        <v>1128</v>
      </c>
      <c r="G118" s="9"/>
    </row>
    <row r="119" spans="1:7" ht="225" outlineLevel="7" x14ac:dyDescent="0.25">
      <c r="A119" s="33" t="s">
        <v>432</v>
      </c>
      <c r="B119" s="42" t="s">
        <v>433</v>
      </c>
      <c r="C119" s="21" t="s">
        <v>39</v>
      </c>
      <c r="D119" s="22" t="s">
        <v>40</v>
      </c>
      <c r="E119" s="23">
        <v>1128</v>
      </c>
      <c r="F119" s="23">
        <v>1128</v>
      </c>
      <c r="G119" s="9"/>
    </row>
    <row r="120" spans="1:7" ht="57" outlineLevel="1" x14ac:dyDescent="0.25">
      <c r="A120" s="17" t="s">
        <v>139</v>
      </c>
      <c r="B120" s="18" t="s">
        <v>140</v>
      </c>
      <c r="C120" s="19"/>
      <c r="D120" s="18"/>
      <c r="E120" s="20">
        <f>E121+E126+E129+E134+E137+E140</f>
        <v>15791.75</v>
      </c>
      <c r="F120" s="20">
        <f>F121+F126+F129+F134+F137+F140</f>
        <v>16241.75</v>
      </c>
      <c r="G120" s="9"/>
    </row>
    <row r="121" spans="1:7" ht="57" outlineLevel="2" x14ac:dyDescent="0.25">
      <c r="A121" s="17" t="s">
        <v>141</v>
      </c>
      <c r="B121" s="18" t="s">
        <v>142</v>
      </c>
      <c r="C121" s="19"/>
      <c r="D121" s="18"/>
      <c r="E121" s="20">
        <f>E122+E124</f>
        <v>350</v>
      </c>
      <c r="F121" s="20">
        <f>F122+F124</f>
        <v>350</v>
      </c>
      <c r="G121" s="9"/>
    </row>
    <row r="122" spans="1:7" ht="213.75" outlineLevel="2" x14ac:dyDescent="0.25">
      <c r="A122" s="28" t="s">
        <v>434</v>
      </c>
      <c r="B122" s="29" t="s">
        <v>438</v>
      </c>
      <c r="C122" s="19"/>
      <c r="D122" s="18"/>
      <c r="E122" s="20">
        <f>E123</f>
        <v>150</v>
      </c>
      <c r="F122" s="20">
        <f>F123</f>
        <v>150</v>
      </c>
      <c r="G122" s="9"/>
    </row>
    <row r="123" spans="1:7" ht="210" outlineLevel="2" x14ac:dyDescent="0.25">
      <c r="A123" s="30" t="s">
        <v>434</v>
      </c>
      <c r="B123" s="27" t="s">
        <v>437</v>
      </c>
      <c r="C123" s="21" t="s">
        <v>39</v>
      </c>
      <c r="D123" s="22" t="s">
        <v>40</v>
      </c>
      <c r="E123" s="23">
        <v>150</v>
      </c>
      <c r="F123" s="23">
        <v>150</v>
      </c>
      <c r="G123" s="9"/>
    </row>
    <row r="124" spans="1:7" ht="270.75" outlineLevel="3" x14ac:dyDescent="0.25">
      <c r="A124" s="31" t="s">
        <v>435</v>
      </c>
      <c r="B124" s="38" t="s">
        <v>436</v>
      </c>
      <c r="C124" s="35"/>
      <c r="D124" s="32"/>
      <c r="E124" s="36">
        <f>E125</f>
        <v>200</v>
      </c>
      <c r="F124" s="36">
        <f>F125</f>
        <v>200</v>
      </c>
      <c r="G124" s="9"/>
    </row>
    <row r="125" spans="1:7" ht="240" outlineLevel="7" x14ac:dyDescent="0.25">
      <c r="A125" s="33" t="s">
        <v>435</v>
      </c>
      <c r="B125" s="39" t="s">
        <v>436</v>
      </c>
      <c r="C125" s="33" t="s">
        <v>39</v>
      </c>
      <c r="D125" s="34" t="s">
        <v>40</v>
      </c>
      <c r="E125" s="37">
        <v>200</v>
      </c>
      <c r="F125" s="37">
        <v>200</v>
      </c>
      <c r="G125" s="9"/>
    </row>
    <row r="126" spans="1:7" ht="42.75" outlineLevel="2" x14ac:dyDescent="0.25">
      <c r="A126" s="17" t="s">
        <v>143</v>
      </c>
      <c r="B126" s="18" t="s">
        <v>144</v>
      </c>
      <c r="C126" s="19"/>
      <c r="D126" s="18"/>
      <c r="E126" s="20">
        <f>E127</f>
        <v>100</v>
      </c>
      <c r="F126" s="20">
        <f>F127</f>
        <v>100</v>
      </c>
      <c r="G126" s="9"/>
    </row>
    <row r="127" spans="1:7" ht="28.5" outlineLevel="3" x14ac:dyDescent="0.25">
      <c r="A127" s="17" t="s">
        <v>145</v>
      </c>
      <c r="B127" s="18" t="s">
        <v>146</v>
      </c>
      <c r="C127" s="19"/>
      <c r="D127" s="18"/>
      <c r="E127" s="20">
        <f>E128</f>
        <v>100</v>
      </c>
      <c r="F127" s="20">
        <f>F128</f>
        <v>100</v>
      </c>
      <c r="G127" s="9"/>
    </row>
    <row r="128" spans="1:7" ht="60" outlineLevel="7" x14ac:dyDescent="0.25">
      <c r="A128" s="21" t="s">
        <v>145</v>
      </c>
      <c r="B128" s="22" t="s">
        <v>146</v>
      </c>
      <c r="C128" s="21" t="s">
        <v>15</v>
      </c>
      <c r="D128" s="22" t="s">
        <v>16</v>
      </c>
      <c r="E128" s="23">
        <v>100</v>
      </c>
      <c r="F128" s="23">
        <v>100</v>
      </c>
      <c r="G128" s="9"/>
    </row>
    <row r="129" spans="1:7" ht="99.75" outlineLevel="2" x14ac:dyDescent="0.25">
      <c r="A129" s="17" t="s">
        <v>147</v>
      </c>
      <c r="B129" s="18" t="s">
        <v>148</v>
      </c>
      <c r="C129" s="19"/>
      <c r="D129" s="18"/>
      <c r="E129" s="20">
        <f>E130</f>
        <v>3006.54</v>
      </c>
      <c r="F129" s="20">
        <f>F130</f>
        <v>3006.54</v>
      </c>
      <c r="G129" s="9"/>
    </row>
    <row r="130" spans="1:7" ht="85.5" outlineLevel="3" x14ac:dyDescent="0.25">
      <c r="A130" s="17" t="s">
        <v>149</v>
      </c>
      <c r="B130" s="18" t="s">
        <v>150</v>
      </c>
      <c r="C130" s="19"/>
      <c r="D130" s="18"/>
      <c r="E130" s="20">
        <f>E131+E132+E133</f>
        <v>3006.54</v>
      </c>
      <c r="F130" s="20">
        <f>F131+F132+F133</f>
        <v>3006.54</v>
      </c>
      <c r="G130" s="9"/>
    </row>
    <row r="131" spans="1:7" ht="132" customHeight="1" outlineLevel="7" x14ac:dyDescent="0.25">
      <c r="A131" s="21" t="s">
        <v>149</v>
      </c>
      <c r="B131" s="22" t="s">
        <v>150</v>
      </c>
      <c r="C131" s="21" t="s">
        <v>13</v>
      </c>
      <c r="D131" s="22" t="s">
        <v>14</v>
      </c>
      <c r="E131" s="23">
        <f>3006.54</f>
        <v>3006.54</v>
      </c>
      <c r="F131" s="23">
        <f>3006.54</f>
        <v>3006.54</v>
      </c>
      <c r="G131" s="9"/>
    </row>
    <row r="132" spans="1:7" ht="0.75" customHeight="1" outlineLevel="7" x14ac:dyDescent="0.25">
      <c r="A132" s="21" t="s">
        <v>149</v>
      </c>
      <c r="B132" s="22" t="s">
        <v>150</v>
      </c>
      <c r="C132" s="21" t="s">
        <v>15</v>
      </c>
      <c r="D132" s="22" t="s">
        <v>16</v>
      </c>
      <c r="E132" s="23"/>
      <c r="F132" s="23"/>
      <c r="G132" s="9"/>
    </row>
    <row r="133" spans="1:7" ht="60" hidden="1" outlineLevel="7" x14ac:dyDescent="0.25">
      <c r="A133" s="21" t="s">
        <v>149</v>
      </c>
      <c r="B133" s="22" t="s">
        <v>150</v>
      </c>
      <c r="C133" s="21" t="s">
        <v>17</v>
      </c>
      <c r="D133" s="22" t="s">
        <v>18</v>
      </c>
      <c r="E133" s="23"/>
      <c r="F133" s="23"/>
      <c r="G133" s="9"/>
    </row>
    <row r="134" spans="1:7" ht="85.5" outlineLevel="2" x14ac:dyDescent="0.25">
      <c r="A134" s="17" t="s">
        <v>151</v>
      </c>
      <c r="B134" s="18" t="s">
        <v>152</v>
      </c>
      <c r="C134" s="19"/>
      <c r="D134" s="18"/>
      <c r="E134" s="20">
        <f>E135</f>
        <v>12250.21</v>
      </c>
      <c r="F134" s="20">
        <f>F135</f>
        <v>12250.21</v>
      </c>
      <c r="G134" s="9"/>
    </row>
    <row r="135" spans="1:7" ht="142.5" outlineLevel="3" x14ac:dyDescent="0.25">
      <c r="A135" s="17" t="s">
        <v>153</v>
      </c>
      <c r="B135" s="18" t="s">
        <v>154</v>
      </c>
      <c r="C135" s="19"/>
      <c r="D135" s="18"/>
      <c r="E135" s="20">
        <f>E136</f>
        <v>12250.21</v>
      </c>
      <c r="F135" s="20">
        <f>F136</f>
        <v>12250.21</v>
      </c>
      <c r="G135" s="9"/>
    </row>
    <row r="136" spans="1:7" ht="150" outlineLevel="7" x14ac:dyDescent="0.25">
      <c r="A136" s="21" t="s">
        <v>153</v>
      </c>
      <c r="B136" s="22" t="s">
        <v>154</v>
      </c>
      <c r="C136" s="21" t="s">
        <v>39</v>
      </c>
      <c r="D136" s="22" t="s">
        <v>40</v>
      </c>
      <c r="E136" s="23">
        <v>12250.21</v>
      </c>
      <c r="F136" s="23">
        <v>12250.21</v>
      </c>
      <c r="G136" s="9"/>
    </row>
    <row r="137" spans="1:7" ht="85.5" outlineLevel="7" x14ac:dyDescent="0.25">
      <c r="A137" s="17" t="s">
        <v>478</v>
      </c>
      <c r="B137" s="18" t="s">
        <v>481</v>
      </c>
      <c r="C137" s="19"/>
      <c r="D137" s="18"/>
      <c r="E137" s="20">
        <f>E138</f>
        <v>85</v>
      </c>
      <c r="F137" s="20">
        <f>F138</f>
        <v>85</v>
      </c>
      <c r="G137" s="9"/>
    </row>
    <row r="138" spans="1:7" ht="71.25" outlineLevel="7" x14ac:dyDescent="0.25">
      <c r="A138" s="17" t="s">
        <v>480</v>
      </c>
      <c r="B138" s="18" t="s">
        <v>479</v>
      </c>
      <c r="C138" s="19"/>
      <c r="D138" s="18"/>
      <c r="E138" s="20">
        <f>E139</f>
        <v>85</v>
      </c>
      <c r="F138" s="20">
        <f>F139</f>
        <v>85</v>
      </c>
      <c r="G138" s="9"/>
    </row>
    <row r="139" spans="1:7" ht="75" outlineLevel="7" x14ac:dyDescent="0.25">
      <c r="A139" s="21" t="s">
        <v>480</v>
      </c>
      <c r="B139" s="22" t="s">
        <v>479</v>
      </c>
      <c r="C139" s="21" t="s">
        <v>39</v>
      </c>
      <c r="D139" s="22" t="s">
        <v>40</v>
      </c>
      <c r="E139" s="23">
        <f>85</f>
        <v>85</v>
      </c>
      <c r="F139" s="23">
        <f>85</f>
        <v>85</v>
      </c>
      <c r="G139" s="9"/>
    </row>
    <row r="140" spans="1:7" ht="114" outlineLevel="7" x14ac:dyDescent="0.25">
      <c r="A140" s="31" t="s">
        <v>482</v>
      </c>
      <c r="B140" s="32" t="s">
        <v>485</v>
      </c>
      <c r="C140" s="35"/>
      <c r="D140" s="32"/>
      <c r="E140" s="36">
        <f>E141</f>
        <v>0</v>
      </c>
      <c r="F140" s="36">
        <f>F141</f>
        <v>450</v>
      </c>
      <c r="G140" s="9"/>
    </row>
    <row r="141" spans="1:7" ht="213.75" outlineLevel="7" x14ac:dyDescent="0.25">
      <c r="A141" s="31" t="s">
        <v>484</v>
      </c>
      <c r="B141" s="32" t="s">
        <v>483</v>
      </c>
      <c r="C141" s="35"/>
      <c r="D141" s="32"/>
      <c r="E141" s="36">
        <f>E142</f>
        <v>0</v>
      </c>
      <c r="F141" s="36">
        <f>F142</f>
        <v>450</v>
      </c>
      <c r="G141" s="9"/>
    </row>
    <row r="142" spans="1:7" ht="195.75" customHeight="1" outlineLevel="7" x14ac:dyDescent="0.25">
      <c r="A142" s="33" t="s">
        <v>484</v>
      </c>
      <c r="B142" s="34" t="s">
        <v>483</v>
      </c>
      <c r="C142" s="33" t="s">
        <v>39</v>
      </c>
      <c r="D142" s="34" t="s">
        <v>40</v>
      </c>
      <c r="E142" s="37"/>
      <c r="F142" s="37">
        <v>450</v>
      </c>
      <c r="G142" s="9"/>
    </row>
    <row r="143" spans="1:7" ht="85.5" outlineLevel="1" x14ac:dyDescent="0.25">
      <c r="A143" s="17" t="s">
        <v>155</v>
      </c>
      <c r="B143" s="18" t="s">
        <v>156</v>
      </c>
      <c r="C143" s="19"/>
      <c r="D143" s="18"/>
      <c r="E143" s="20">
        <f>E144+E147+E150</f>
        <v>6160.87</v>
      </c>
      <c r="F143" s="20">
        <f>F144+F147+F150</f>
        <v>6479.03</v>
      </c>
      <c r="G143" s="9"/>
    </row>
    <row r="144" spans="1:7" ht="57" outlineLevel="2" x14ac:dyDescent="0.25">
      <c r="A144" s="17" t="s">
        <v>157</v>
      </c>
      <c r="B144" s="18" t="s">
        <v>158</v>
      </c>
      <c r="C144" s="19"/>
      <c r="D144" s="18"/>
      <c r="E144" s="20">
        <f>E145</f>
        <v>5363.52</v>
      </c>
      <c r="F144" s="20">
        <f>F145</f>
        <v>5657.93</v>
      </c>
      <c r="G144" s="9"/>
    </row>
    <row r="145" spans="1:7" ht="28.5" outlineLevel="3" x14ac:dyDescent="0.25">
      <c r="A145" s="17" t="s">
        <v>159</v>
      </c>
      <c r="B145" s="18" t="s">
        <v>160</v>
      </c>
      <c r="C145" s="19"/>
      <c r="D145" s="18"/>
      <c r="E145" s="20">
        <f>E146</f>
        <v>5363.52</v>
      </c>
      <c r="F145" s="20">
        <f>F146</f>
        <v>5657.93</v>
      </c>
      <c r="G145" s="9"/>
    </row>
    <row r="146" spans="1:7" ht="90" outlineLevel="7" x14ac:dyDescent="0.25">
      <c r="A146" s="21" t="s">
        <v>159</v>
      </c>
      <c r="B146" s="22" t="s">
        <v>160</v>
      </c>
      <c r="C146" s="21" t="s">
        <v>49</v>
      </c>
      <c r="D146" s="22" t="s">
        <v>50</v>
      </c>
      <c r="E146" s="23">
        <v>5363.52</v>
      </c>
      <c r="F146" s="23">
        <v>5657.93</v>
      </c>
      <c r="G146" s="9"/>
    </row>
    <row r="147" spans="1:7" ht="85.5" outlineLevel="2" x14ac:dyDescent="0.25">
      <c r="A147" s="17" t="s">
        <v>161</v>
      </c>
      <c r="B147" s="18" t="s">
        <v>162</v>
      </c>
      <c r="C147" s="19"/>
      <c r="D147" s="18"/>
      <c r="E147" s="20">
        <f>E148</f>
        <v>365.61</v>
      </c>
      <c r="F147" s="20">
        <f>F148</f>
        <v>365.61</v>
      </c>
      <c r="G147" s="9"/>
    </row>
    <row r="148" spans="1:7" ht="71.25" outlineLevel="3" x14ac:dyDescent="0.25">
      <c r="A148" s="17" t="s">
        <v>163</v>
      </c>
      <c r="B148" s="18" t="s">
        <v>164</v>
      </c>
      <c r="C148" s="19"/>
      <c r="D148" s="18"/>
      <c r="E148" s="20">
        <f>E149</f>
        <v>365.61</v>
      </c>
      <c r="F148" s="20">
        <f>F149</f>
        <v>365.61</v>
      </c>
      <c r="G148" s="9"/>
    </row>
    <row r="149" spans="1:7" ht="180" outlineLevel="7" x14ac:dyDescent="0.25">
      <c r="A149" s="21" t="s">
        <v>163</v>
      </c>
      <c r="B149" s="22" t="s">
        <v>164</v>
      </c>
      <c r="C149" s="21" t="s">
        <v>13</v>
      </c>
      <c r="D149" s="22" t="s">
        <v>14</v>
      </c>
      <c r="E149" s="23">
        <v>365.61</v>
      </c>
      <c r="F149" s="23">
        <v>365.61</v>
      </c>
      <c r="G149" s="9"/>
    </row>
    <row r="150" spans="1:7" ht="28.5" outlineLevel="2" x14ac:dyDescent="0.25">
      <c r="A150" s="17" t="s">
        <v>165</v>
      </c>
      <c r="B150" s="18" t="s">
        <v>166</v>
      </c>
      <c r="C150" s="19"/>
      <c r="D150" s="18"/>
      <c r="E150" s="20">
        <f>E151</f>
        <v>431.74</v>
      </c>
      <c r="F150" s="20">
        <f>F151</f>
        <v>455.49</v>
      </c>
      <c r="G150" s="9"/>
    </row>
    <row r="151" spans="1:7" ht="28.5" outlineLevel="3" x14ac:dyDescent="0.25">
      <c r="A151" s="17" t="s">
        <v>167</v>
      </c>
      <c r="B151" s="18" t="s">
        <v>160</v>
      </c>
      <c r="C151" s="19"/>
      <c r="D151" s="18"/>
      <c r="E151" s="20">
        <f>E152</f>
        <v>431.74</v>
      </c>
      <c r="F151" s="20">
        <f>F152</f>
        <v>455.49</v>
      </c>
      <c r="G151" s="9"/>
    </row>
    <row r="152" spans="1:7" ht="90" outlineLevel="7" x14ac:dyDescent="0.25">
      <c r="A152" s="21" t="s">
        <v>167</v>
      </c>
      <c r="B152" s="22" t="s">
        <v>160</v>
      </c>
      <c r="C152" s="21" t="s">
        <v>49</v>
      </c>
      <c r="D152" s="22" t="s">
        <v>50</v>
      </c>
      <c r="E152" s="23">
        <v>431.74</v>
      </c>
      <c r="F152" s="23">
        <v>455.49</v>
      </c>
      <c r="G152" s="9"/>
    </row>
    <row r="153" spans="1:7" ht="28.5" outlineLevel="1" x14ac:dyDescent="0.25">
      <c r="A153" s="17" t="s">
        <v>168</v>
      </c>
      <c r="B153" s="18" t="s">
        <v>169</v>
      </c>
      <c r="C153" s="19"/>
      <c r="D153" s="18"/>
      <c r="E153" s="20">
        <f t="shared" ref="E153:F155" si="0">E154</f>
        <v>2681.6</v>
      </c>
      <c r="F153" s="20">
        <f t="shared" si="0"/>
        <v>2681.6</v>
      </c>
      <c r="G153" s="9"/>
    </row>
    <row r="154" spans="1:7" ht="85.5" outlineLevel="2" x14ac:dyDescent="0.25">
      <c r="A154" s="17" t="s">
        <v>170</v>
      </c>
      <c r="B154" s="18" t="s">
        <v>171</v>
      </c>
      <c r="C154" s="19"/>
      <c r="D154" s="18"/>
      <c r="E154" s="20">
        <f t="shared" si="0"/>
        <v>2681.6</v>
      </c>
      <c r="F154" s="20">
        <f t="shared" si="0"/>
        <v>2681.6</v>
      </c>
      <c r="G154" s="9"/>
    </row>
    <row r="155" spans="1:7" ht="57" outlineLevel="3" x14ac:dyDescent="0.25">
      <c r="A155" s="17" t="s">
        <v>172</v>
      </c>
      <c r="B155" s="18" t="s">
        <v>173</v>
      </c>
      <c r="C155" s="19"/>
      <c r="D155" s="18"/>
      <c r="E155" s="20">
        <f t="shared" si="0"/>
        <v>2681.6</v>
      </c>
      <c r="F155" s="20">
        <f t="shared" si="0"/>
        <v>2681.6</v>
      </c>
      <c r="G155" s="9"/>
    </row>
    <row r="156" spans="1:7" ht="60" outlineLevel="7" x14ac:dyDescent="0.25">
      <c r="A156" s="21" t="s">
        <v>172</v>
      </c>
      <c r="B156" s="22" t="s">
        <v>173</v>
      </c>
      <c r="C156" s="21" t="s">
        <v>15</v>
      </c>
      <c r="D156" s="22" t="s">
        <v>16</v>
      </c>
      <c r="E156" s="23">
        <v>2681.6</v>
      </c>
      <c r="F156" s="23">
        <v>2681.6</v>
      </c>
      <c r="G156" s="9"/>
    </row>
    <row r="157" spans="1:7" ht="28.5" outlineLevel="1" x14ac:dyDescent="0.25">
      <c r="A157" s="17" t="s">
        <v>174</v>
      </c>
      <c r="B157" s="18" t="s">
        <v>26</v>
      </c>
      <c r="C157" s="19"/>
      <c r="D157" s="18"/>
      <c r="E157" s="20">
        <f>E158+E161</f>
        <v>7043.08</v>
      </c>
      <c r="F157" s="20">
        <f>F158+F161</f>
        <v>7043.08</v>
      </c>
      <c r="G157" s="9"/>
    </row>
    <row r="158" spans="1:7" ht="42.75" outlineLevel="2" x14ac:dyDescent="0.25">
      <c r="A158" s="17" t="s">
        <v>175</v>
      </c>
      <c r="B158" s="18" t="s">
        <v>176</v>
      </c>
      <c r="C158" s="19"/>
      <c r="D158" s="18"/>
      <c r="E158" s="20">
        <f>E159</f>
        <v>1554.3</v>
      </c>
      <c r="F158" s="20">
        <f>F159</f>
        <v>1554.3</v>
      </c>
      <c r="G158" s="9"/>
    </row>
    <row r="159" spans="1:7" ht="28.5" outlineLevel="3" x14ac:dyDescent="0.25">
      <c r="A159" s="17" t="s">
        <v>177</v>
      </c>
      <c r="B159" s="18" t="s">
        <v>178</v>
      </c>
      <c r="C159" s="19"/>
      <c r="D159" s="18"/>
      <c r="E159" s="20">
        <f>E160</f>
        <v>1554.3</v>
      </c>
      <c r="F159" s="20">
        <f>F160</f>
        <v>1554.3</v>
      </c>
      <c r="G159" s="9"/>
    </row>
    <row r="160" spans="1:7" ht="60" outlineLevel="7" x14ac:dyDescent="0.25">
      <c r="A160" s="21" t="s">
        <v>177</v>
      </c>
      <c r="B160" s="22" t="s">
        <v>178</v>
      </c>
      <c r="C160" s="21" t="s">
        <v>15</v>
      </c>
      <c r="D160" s="22" t="s">
        <v>16</v>
      </c>
      <c r="E160" s="23">
        <v>1554.3</v>
      </c>
      <c r="F160" s="23">
        <v>1554.3</v>
      </c>
      <c r="G160" s="9"/>
    </row>
    <row r="161" spans="1:7" ht="57" outlineLevel="2" x14ac:dyDescent="0.25">
      <c r="A161" s="17" t="s">
        <v>179</v>
      </c>
      <c r="B161" s="18" t="s">
        <v>180</v>
      </c>
      <c r="C161" s="19"/>
      <c r="D161" s="18"/>
      <c r="E161" s="20">
        <f>E162</f>
        <v>5488.78</v>
      </c>
      <c r="F161" s="20">
        <f>F162</f>
        <v>5488.78</v>
      </c>
      <c r="G161" s="9"/>
    </row>
    <row r="162" spans="1:7" ht="42.75" outlineLevel="3" x14ac:dyDescent="0.25">
      <c r="A162" s="17" t="s">
        <v>181</v>
      </c>
      <c r="B162" s="18" t="s">
        <v>182</v>
      </c>
      <c r="C162" s="19"/>
      <c r="D162" s="18"/>
      <c r="E162" s="20">
        <f>E163+E164</f>
        <v>5488.78</v>
      </c>
      <c r="F162" s="20">
        <f>F163+F164</f>
        <v>5488.78</v>
      </c>
      <c r="G162" s="9"/>
    </row>
    <row r="163" spans="1:7" ht="180" outlineLevel="7" x14ac:dyDescent="0.25">
      <c r="A163" s="21" t="s">
        <v>181</v>
      </c>
      <c r="B163" s="22" t="s">
        <v>182</v>
      </c>
      <c r="C163" s="21" t="s">
        <v>13</v>
      </c>
      <c r="D163" s="22" t="s">
        <v>14</v>
      </c>
      <c r="E163" s="23">
        <v>5488.78</v>
      </c>
      <c r="F163" s="23">
        <v>5488.78</v>
      </c>
      <c r="G163" s="9"/>
    </row>
    <row r="164" spans="1:7" ht="60" hidden="1" outlineLevel="7" x14ac:dyDescent="0.25">
      <c r="A164" s="21" t="s">
        <v>181</v>
      </c>
      <c r="B164" s="22" t="s">
        <v>182</v>
      </c>
      <c r="C164" s="21" t="s">
        <v>15</v>
      </c>
      <c r="D164" s="22" t="s">
        <v>16</v>
      </c>
      <c r="E164" s="23"/>
      <c r="F164" s="23"/>
      <c r="G164" s="9"/>
    </row>
    <row r="165" spans="1:7" ht="28.5" x14ac:dyDescent="0.25">
      <c r="A165" s="17" t="s">
        <v>183</v>
      </c>
      <c r="B165" s="18" t="s">
        <v>184</v>
      </c>
      <c r="C165" s="19"/>
      <c r="D165" s="18"/>
      <c r="E165" s="20">
        <f>E166+E170+E174+E182+E178</f>
        <v>122000.62999999998</v>
      </c>
      <c r="F165" s="20">
        <f>F166+F170+F174+F182+F178</f>
        <v>121768.19999999998</v>
      </c>
      <c r="G165" s="9"/>
    </row>
    <row r="166" spans="1:7" ht="85.5" outlineLevel="1" x14ac:dyDescent="0.25">
      <c r="A166" s="17" t="s">
        <v>185</v>
      </c>
      <c r="B166" s="18" t="s">
        <v>186</v>
      </c>
      <c r="C166" s="19"/>
      <c r="D166" s="18"/>
      <c r="E166" s="20">
        <f t="shared" ref="E166:F168" si="1">E167</f>
        <v>58870.6</v>
      </c>
      <c r="F166" s="20">
        <f t="shared" si="1"/>
        <v>58870.6</v>
      </c>
      <c r="G166" s="9"/>
    </row>
    <row r="167" spans="1:7" ht="114" outlineLevel="2" x14ac:dyDescent="0.25">
      <c r="A167" s="17" t="s">
        <v>187</v>
      </c>
      <c r="B167" s="18" t="s">
        <v>188</v>
      </c>
      <c r="C167" s="19"/>
      <c r="D167" s="18"/>
      <c r="E167" s="20">
        <f t="shared" si="1"/>
        <v>58870.6</v>
      </c>
      <c r="F167" s="20">
        <f t="shared" si="1"/>
        <v>58870.6</v>
      </c>
      <c r="G167" s="9"/>
    </row>
    <row r="168" spans="1:7" ht="42.75" outlineLevel="3" x14ac:dyDescent="0.25">
      <c r="A168" s="17" t="s">
        <v>189</v>
      </c>
      <c r="B168" s="18" t="s">
        <v>190</v>
      </c>
      <c r="C168" s="19"/>
      <c r="D168" s="18"/>
      <c r="E168" s="20">
        <f t="shared" si="1"/>
        <v>58870.6</v>
      </c>
      <c r="F168" s="20">
        <f t="shared" si="1"/>
        <v>58870.6</v>
      </c>
      <c r="G168" s="9"/>
    </row>
    <row r="169" spans="1:7" ht="90" outlineLevel="7" x14ac:dyDescent="0.25">
      <c r="A169" s="21" t="s">
        <v>189</v>
      </c>
      <c r="B169" s="22" t="s">
        <v>190</v>
      </c>
      <c r="C169" s="21" t="s">
        <v>49</v>
      </c>
      <c r="D169" s="22" t="s">
        <v>50</v>
      </c>
      <c r="E169" s="23">
        <f>47320.6+11550</f>
        <v>58870.6</v>
      </c>
      <c r="F169" s="23">
        <f>47320.6+11550</f>
        <v>58870.6</v>
      </c>
      <c r="G169" s="9"/>
    </row>
    <row r="170" spans="1:7" ht="42.75" outlineLevel="1" x14ac:dyDescent="0.25">
      <c r="A170" s="17" t="s">
        <v>192</v>
      </c>
      <c r="B170" s="18" t="s">
        <v>193</v>
      </c>
      <c r="C170" s="19"/>
      <c r="D170" s="18"/>
      <c r="E170" s="20">
        <f t="shared" ref="E170:F172" si="2">E171</f>
        <v>21766.799999999999</v>
      </c>
      <c r="F170" s="20">
        <f t="shared" si="2"/>
        <v>21766.799999999999</v>
      </c>
      <c r="G170" s="9"/>
    </row>
    <row r="171" spans="1:7" ht="99.75" outlineLevel="2" x14ac:dyDescent="0.25">
      <c r="A171" s="17" t="s">
        <v>194</v>
      </c>
      <c r="B171" s="18" t="s">
        <v>195</v>
      </c>
      <c r="C171" s="19"/>
      <c r="D171" s="18"/>
      <c r="E171" s="20">
        <f t="shared" si="2"/>
        <v>21766.799999999999</v>
      </c>
      <c r="F171" s="20">
        <f t="shared" si="2"/>
        <v>21766.799999999999</v>
      </c>
      <c r="G171" s="9"/>
    </row>
    <row r="172" spans="1:7" ht="42.75" outlineLevel="3" x14ac:dyDescent="0.25">
      <c r="A172" s="17" t="s">
        <v>196</v>
      </c>
      <c r="B172" s="18" t="s">
        <v>197</v>
      </c>
      <c r="C172" s="19"/>
      <c r="D172" s="18"/>
      <c r="E172" s="20">
        <f t="shared" si="2"/>
        <v>21766.799999999999</v>
      </c>
      <c r="F172" s="20">
        <f t="shared" si="2"/>
        <v>21766.799999999999</v>
      </c>
      <c r="G172" s="9"/>
    </row>
    <row r="173" spans="1:7" ht="90" outlineLevel="7" x14ac:dyDescent="0.25">
      <c r="A173" s="21" t="s">
        <v>196</v>
      </c>
      <c r="B173" s="22" t="s">
        <v>197</v>
      </c>
      <c r="C173" s="21" t="s">
        <v>49</v>
      </c>
      <c r="D173" s="22" t="s">
        <v>50</v>
      </c>
      <c r="E173" s="23">
        <v>21766.799999999999</v>
      </c>
      <c r="F173" s="23">
        <v>21766.799999999999</v>
      </c>
      <c r="G173" s="9"/>
    </row>
    <row r="174" spans="1:7" ht="85.5" outlineLevel="1" x14ac:dyDescent="0.25">
      <c r="A174" s="17" t="s">
        <v>198</v>
      </c>
      <c r="B174" s="18" t="s">
        <v>199</v>
      </c>
      <c r="C174" s="19"/>
      <c r="D174" s="18"/>
      <c r="E174" s="20">
        <f t="shared" ref="E174:F176" si="3">E175</f>
        <v>5711.4</v>
      </c>
      <c r="F174" s="20">
        <f t="shared" si="3"/>
        <v>5711.4</v>
      </c>
      <c r="G174" s="9"/>
    </row>
    <row r="175" spans="1:7" ht="128.25" outlineLevel="2" x14ac:dyDescent="0.25">
      <c r="A175" s="17" t="s">
        <v>200</v>
      </c>
      <c r="B175" s="18" t="s">
        <v>201</v>
      </c>
      <c r="C175" s="19"/>
      <c r="D175" s="18"/>
      <c r="E175" s="20">
        <f t="shared" si="3"/>
        <v>5711.4</v>
      </c>
      <c r="F175" s="20">
        <f t="shared" si="3"/>
        <v>5711.4</v>
      </c>
      <c r="G175" s="9"/>
    </row>
    <row r="176" spans="1:7" ht="42.75" outlineLevel="3" x14ac:dyDescent="0.25">
      <c r="A176" s="17" t="s">
        <v>202</v>
      </c>
      <c r="B176" s="18" t="s">
        <v>203</v>
      </c>
      <c r="C176" s="19"/>
      <c r="D176" s="18"/>
      <c r="E176" s="20">
        <f t="shared" si="3"/>
        <v>5711.4</v>
      </c>
      <c r="F176" s="20">
        <f t="shared" si="3"/>
        <v>5711.4</v>
      </c>
      <c r="G176" s="9"/>
    </row>
    <row r="177" spans="1:7" ht="90" outlineLevel="7" x14ac:dyDescent="0.25">
      <c r="A177" s="21" t="s">
        <v>202</v>
      </c>
      <c r="B177" s="22" t="s">
        <v>203</v>
      </c>
      <c r="C177" s="21" t="s">
        <v>49</v>
      </c>
      <c r="D177" s="22" t="s">
        <v>50</v>
      </c>
      <c r="E177" s="23">
        <v>5711.4</v>
      </c>
      <c r="F177" s="23">
        <v>5711.4</v>
      </c>
      <c r="G177" s="9"/>
    </row>
    <row r="178" spans="1:7" s="44" customFormat="1" ht="42.75" outlineLevel="7" x14ac:dyDescent="0.25">
      <c r="A178" s="31" t="s">
        <v>204</v>
      </c>
      <c r="B178" s="32" t="s">
        <v>440</v>
      </c>
      <c r="C178" s="35"/>
      <c r="D178" s="32"/>
      <c r="E178" s="36">
        <f t="shared" ref="E178:F180" si="4">E179</f>
        <v>18909.400000000001</v>
      </c>
      <c r="F178" s="36">
        <f t="shared" si="4"/>
        <v>18909.400000000001</v>
      </c>
      <c r="G178" s="43"/>
    </row>
    <row r="179" spans="1:7" s="44" customFormat="1" ht="85.5" outlineLevel="7" x14ac:dyDescent="0.25">
      <c r="A179" s="31" t="s">
        <v>205</v>
      </c>
      <c r="B179" s="32" t="s">
        <v>441</v>
      </c>
      <c r="C179" s="35"/>
      <c r="D179" s="32"/>
      <c r="E179" s="36">
        <f t="shared" si="4"/>
        <v>18909.400000000001</v>
      </c>
      <c r="F179" s="36">
        <f t="shared" si="4"/>
        <v>18909.400000000001</v>
      </c>
      <c r="G179" s="43"/>
    </row>
    <row r="180" spans="1:7" s="44" customFormat="1" ht="71.25" outlineLevel="7" x14ac:dyDescent="0.25">
      <c r="A180" s="31" t="s">
        <v>207</v>
      </c>
      <c r="B180" s="32" t="s">
        <v>442</v>
      </c>
      <c r="C180" s="35"/>
      <c r="D180" s="32"/>
      <c r="E180" s="36">
        <f t="shared" si="4"/>
        <v>18909.400000000001</v>
      </c>
      <c r="F180" s="36">
        <f t="shared" si="4"/>
        <v>18909.400000000001</v>
      </c>
      <c r="G180" s="43"/>
    </row>
    <row r="181" spans="1:7" s="44" customFormat="1" ht="90" outlineLevel="7" x14ac:dyDescent="0.25">
      <c r="A181" s="33" t="s">
        <v>207</v>
      </c>
      <c r="B181" s="34" t="s">
        <v>442</v>
      </c>
      <c r="C181" s="33" t="s">
        <v>49</v>
      </c>
      <c r="D181" s="34" t="s">
        <v>50</v>
      </c>
      <c r="E181" s="37">
        <v>18909.400000000001</v>
      </c>
      <c r="F181" s="37">
        <v>18909.400000000001</v>
      </c>
      <c r="G181" s="43"/>
    </row>
    <row r="182" spans="1:7" ht="28.5" outlineLevel="1" x14ac:dyDescent="0.25">
      <c r="A182" s="31" t="s">
        <v>443</v>
      </c>
      <c r="B182" s="32" t="s">
        <v>26</v>
      </c>
      <c r="C182" s="35"/>
      <c r="D182" s="32"/>
      <c r="E182" s="36">
        <f>E183+E186+E189+E192+E195</f>
        <v>16742.43</v>
      </c>
      <c r="F182" s="36">
        <f>F183+F186+F189+F192+F195</f>
        <v>16510</v>
      </c>
      <c r="G182" s="9"/>
    </row>
    <row r="183" spans="1:7" ht="57" outlineLevel="2" x14ac:dyDescent="0.25">
      <c r="A183" s="31" t="s">
        <v>444</v>
      </c>
      <c r="B183" s="32" t="s">
        <v>206</v>
      </c>
      <c r="C183" s="35"/>
      <c r="D183" s="32"/>
      <c r="E183" s="36">
        <f>E184</f>
        <v>420</v>
      </c>
      <c r="F183" s="36">
        <f>F184</f>
        <v>420</v>
      </c>
      <c r="G183" s="9"/>
    </row>
    <row r="184" spans="1:7" ht="42.75" outlineLevel="3" x14ac:dyDescent="0.25">
      <c r="A184" s="31" t="s">
        <v>445</v>
      </c>
      <c r="B184" s="32" t="s">
        <v>208</v>
      </c>
      <c r="C184" s="35"/>
      <c r="D184" s="32"/>
      <c r="E184" s="36">
        <f>E185</f>
        <v>420</v>
      </c>
      <c r="F184" s="36">
        <f>F185</f>
        <v>420</v>
      </c>
      <c r="G184" s="9"/>
    </row>
    <row r="185" spans="1:7" ht="60" outlineLevel="7" x14ac:dyDescent="0.25">
      <c r="A185" s="33" t="s">
        <v>445</v>
      </c>
      <c r="B185" s="34" t="s">
        <v>208</v>
      </c>
      <c r="C185" s="33" t="s">
        <v>15</v>
      </c>
      <c r="D185" s="34" t="s">
        <v>16</v>
      </c>
      <c r="E185" s="37">
        <v>420</v>
      </c>
      <c r="F185" s="37">
        <v>420</v>
      </c>
      <c r="G185" s="9"/>
    </row>
    <row r="186" spans="1:7" ht="42.75" outlineLevel="2" x14ac:dyDescent="0.25">
      <c r="A186" s="31" t="s">
        <v>446</v>
      </c>
      <c r="B186" s="32" t="s">
        <v>209</v>
      </c>
      <c r="C186" s="35"/>
      <c r="D186" s="32"/>
      <c r="E186" s="36">
        <f>E187</f>
        <v>1300</v>
      </c>
      <c r="F186" s="36">
        <f>F187</f>
        <v>1300</v>
      </c>
      <c r="G186" s="9"/>
    </row>
    <row r="187" spans="1:7" ht="28.5" outlineLevel="3" x14ac:dyDescent="0.25">
      <c r="A187" s="31" t="s">
        <v>447</v>
      </c>
      <c r="B187" s="32" t="s">
        <v>210</v>
      </c>
      <c r="C187" s="35"/>
      <c r="D187" s="32"/>
      <c r="E187" s="36">
        <f>E188</f>
        <v>1300</v>
      </c>
      <c r="F187" s="36">
        <f>F188</f>
        <v>1300</v>
      </c>
      <c r="G187" s="9"/>
    </row>
    <row r="188" spans="1:7" ht="60" outlineLevel="7" x14ac:dyDescent="0.25">
      <c r="A188" s="33" t="s">
        <v>447</v>
      </c>
      <c r="B188" s="34" t="s">
        <v>210</v>
      </c>
      <c r="C188" s="33" t="s">
        <v>15</v>
      </c>
      <c r="D188" s="34" t="s">
        <v>16</v>
      </c>
      <c r="E188" s="37">
        <v>1300</v>
      </c>
      <c r="F188" s="37">
        <v>1300</v>
      </c>
      <c r="G188" s="9"/>
    </row>
    <row r="189" spans="1:7" ht="85.5" outlineLevel="2" x14ac:dyDescent="0.25">
      <c r="A189" s="31" t="s">
        <v>448</v>
      </c>
      <c r="B189" s="32" t="s">
        <v>439</v>
      </c>
      <c r="C189" s="35"/>
      <c r="D189" s="32"/>
      <c r="E189" s="36">
        <f>E190</f>
        <v>5659.0000000000009</v>
      </c>
      <c r="F189" s="36">
        <f>F190</f>
        <v>5659.0000000000009</v>
      </c>
      <c r="G189" s="9"/>
    </row>
    <row r="190" spans="1:7" ht="128.25" outlineLevel="3" x14ac:dyDescent="0.25">
      <c r="A190" s="31" t="s">
        <v>449</v>
      </c>
      <c r="B190" s="32" t="s">
        <v>191</v>
      </c>
      <c r="C190" s="35"/>
      <c r="D190" s="32"/>
      <c r="E190" s="36">
        <f>E191</f>
        <v>5659.0000000000009</v>
      </c>
      <c r="F190" s="36">
        <f>F191</f>
        <v>5659.0000000000009</v>
      </c>
      <c r="G190" s="9"/>
    </row>
    <row r="191" spans="1:7" ht="120" outlineLevel="7" x14ac:dyDescent="0.25">
      <c r="A191" s="33" t="s">
        <v>449</v>
      </c>
      <c r="B191" s="34" t="s">
        <v>191</v>
      </c>
      <c r="C191" s="33" t="s">
        <v>15</v>
      </c>
      <c r="D191" s="34" t="s">
        <v>16</v>
      </c>
      <c r="E191" s="37">
        <f>1355.1+2148.9+421.8+126.8+1280.3+326.1</f>
        <v>5659.0000000000009</v>
      </c>
      <c r="F191" s="37">
        <f>1355.1+2148.9+421.8+126.8+1280.3+326.1</f>
        <v>5659.0000000000009</v>
      </c>
      <c r="G191" s="9"/>
    </row>
    <row r="192" spans="1:7" ht="71.25" outlineLevel="2" x14ac:dyDescent="0.25">
      <c r="A192" s="31" t="s">
        <v>450</v>
      </c>
      <c r="B192" s="32" t="s">
        <v>211</v>
      </c>
      <c r="C192" s="35"/>
      <c r="D192" s="32"/>
      <c r="E192" s="36">
        <f>E193</f>
        <v>9131</v>
      </c>
      <c r="F192" s="36">
        <f>F193</f>
        <v>9131</v>
      </c>
      <c r="G192" s="9"/>
    </row>
    <row r="193" spans="1:7" ht="71.25" outlineLevel="3" x14ac:dyDescent="0.25">
      <c r="A193" s="31" t="s">
        <v>451</v>
      </c>
      <c r="B193" s="32" t="s">
        <v>212</v>
      </c>
      <c r="C193" s="35"/>
      <c r="D193" s="32"/>
      <c r="E193" s="36">
        <f>E194</f>
        <v>9131</v>
      </c>
      <c r="F193" s="36">
        <f>F194</f>
        <v>9131</v>
      </c>
      <c r="G193" s="9"/>
    </row>
    <row r="194" spans="1:7" ht="90" outlineLevel="7" x14ac:dyDescent="0.25">
      <c r="A194" s="33" t="s">
        <v>451</v>
      </c>
      <c r="B194" s="34" t="s">
        <v>212</v>
      </c>
      <c r="C194" s="33" t="s">
        <v>49</v>
      </c>
      <c r="D194" s="34" t="s">
        <v>50</v>
      </c>
      <c r="E194" s="37">
        <v>9131</v>
      </c>
      <c r="F194" s="37">
        <v>9131</v>
      </c>
      <c r="G194" s="9"/>
    </row>
    <row r="195" spans="1:7" ht="42.75" outlineLevel="2" x14ac:dyDescent="0.25">
      <c r="A195" s="31" t="s">
        <v>452</v>
      </c>
      <c r="B195" s="32" t="s">
        <v>213</v>
      </c>
      <c r="C195" s="35"/>
      <c r="D195" s="32"/>
      <c r="E195" s="36">
        <f>E196</f>
        <v>232.43</v>
      </c>
      <c r="F195" s="36">
        <f>F196</f>
        <v>0</v>
      </c>
      <c r="G195" s="9"/>
    </row>
    <row r="196" spans="1:7" ht="28.5" outlineLevel="3" x14ac:dyDescent="0.25">
      <c r="A196" s="31" t="s">
        <v>453</v>
      </c>
      <c r="B196" s="32" t="s">
        <v>214</v>
      </c>
      <c r="C196" s="35"/>
      <c r="D196" s="32"/>
      <c r="E196" s="36">
        <f>E197</f>
        <v>232.43</v>
      </c>
      <c r="F196" s="36">
        <f>F197</f>
        <v>0</v>
      </c>
      <c r="G196" s="9"/>
    </row>
    <row r="197" spans="1:7" ht="90" outlineLevel="7" x14ac:dyDescent="0.25">
      <c r="A197" s="33" t="s">
        <v>453</v>
      </c>
      <c r="B197" s="34" t="s">
        <v>214</v>
      </c>
      <c r="C197" s="33" t="s">
        <v>49</v>
      </c>
      <c r="D197" s="34" t="s">
        <v>50</v>
      </c>
      <c r="E197" s="37">
        <f>232.43</f>
        <v>232.43</v>
      </c>
      <c r="F197" s="37">
        <v>0</v>
      </c>
      <c r="G197" s="9"/>
    </row>
    <row r="198" spans="1:7" ht="114" x14ac:dyDescent="0.25">
      <c r="A198" s="31" t="s">
        <v>473</v>
      </c>
      <c r="B198" s="32" t="s">
        <v>474</v>
      </c>
      <c r="C198" s="35"/>
      <c r="D198" s="32"/>
      <c r="E198" s="20">
        <f t="shared" ref="E198:F200" si="5">E199</f>
        <v>3333.4</v>
      </c>
      <c r="F198" s="20">
        <f t="shared" si="5"/>
        <v>1033.4000000000001</v>
      </c>
      <c r="G198" s="9"/>
    </row>
    <row r="199" spans="1:7" ht="114" outlineLevel="1" x14ac:dyDescent="0.25">
      <c r="A199" s="31" t="s">
        <v>476</v>
      </c>
      <c r="B199" s="32" t="s">
        <v>475</v>
      </c>
      <c r="C199" s="35"/>
      <c r="D199" s="32"/>
      <c r="E199" s="36">
        <f t="shared" si="5"/>
        <v>3333.4</v>
      </c>
      <c r="F199" s="36">
        <f t="shared" si="5"/>
        <v>1033.4000000000001</v>
      </c>
      <c r="G199" s="9"/>
    </row>
    <row r="200" spans="1:7" ht="85.5" outlineLevel="2" x14ac:dyDescent="0.25">
      <c r="A200" s="31" t="s">
        <v>477</v>
      </c>
      <c r="B200" s="32" t="s">
        <v>378</v>
      </c>
      <c r="C200" s="35"/>
      <c r="D200" s="32"/>
      <c r="E200" s="36">
        <f t="shared" si="5"/>
        <v>3333.4</v>
      </c>
      <c r="F200" s="36">
        <f t="shared" si="5"/>
        <v>1033.4000000000001</v>
      </c>
      <c r="G200" s="9"/>
    </row>
    <row r="201" spans="1:7" ht="75" outlineLevel="7" x14ac:dyDescent="0.25">
      <c r="A201" s="33" t="s">
        <v>477</v>
      </c>
      <c r="B201" s="34" t="s">
        <v>378</v>
      </c>
      <c r="C201" s="33" t="s">
        <v>15</v>
      </c>
      <c r="D201" s="34" t="s">
        <v>16</v>
      </c>
      <c r="E201" s="37">
        <f>2300+1033.4</f>
        <v>3333.4</v>
      </c>
      <c r="F201" s="37">
        <f>1033.4</f>
        <v>1033.4000000000001</v>
      </c>
      <c r="G201" s="9"/>
    </row>
    <row r="202" spans="1:7" ht="99.75" collapsed="1" x14ac:dyDescent="0.25">
      <c r="A202" s="31" t="s">
        <v>215</v>
      </c>
      <c r="B202" s="32" t="s">
        <v>216</v>
      </c>
      <c r="C202" s="35"/>
      <c r="D202" s="32"/>
      <c r="E202" s="36">
        <f>E203+E206+E209+E212+E215+E220+E223</f>
        <v>46174.62</v>
      </c>
      <c r="F202" s="36">
        <f>F203+F206+F209+F212+F215+F220+F223</f>
        <v>84596.91</v>
      </c>
      <c r="G202" s="9"/>
    </row>
    <row r="203" spans="1:7" ht="57" hidden="1" outlineLevel="1" x14ac:dyDescent="0.25">
      <c r="A203" s="31" t="s">
        <v>454</v>
      </c>
      <c r="B203" s="32" t="s">
        <v>221</v>
      </c>
      <c r="C203" s="35"/>
      <c r="D203" s="32"/>
      <c r="E203" s="36">
        <f>E204</f>
        <v>0</v>
      </c>
      <c r="F203" s="36">
        <f>F204</f>
        <v>0</v>
      </c>
      <c r="G203" s="9"/>
    </row>
    <row r="204" spans="1:7" ht="99.75" hidden="1" outlineLevel="2" x14ac:dyDescent="0.25">
      <c r="A204" s="31" t="s">
        <v>455</v>
      </c>
      <c r="B204" s="32" t="s">
        <v>222</v>
      </c>
      <c r="C204" s="35"/>
      <c r="D204" s="32"/>
      <c r="E204" s="36">
        <f>E205</f>
        <v>0</v>
      </c>
      <c r="F204" s="36">
        <f>F205</f>
        <v>0</v>
      </c>
      <c r="G204" s="9"/>
    </row>
    <row r="205" spans="1:7" ht="90" hidden="1" outlineLevel="7" x14ac:dyDescent="0.25">
      <c r="A205" s="33" t="s">
        <v>455</v>
      </c>
      <c r="B205" s="34" t="s">
        <v>222</v>
      </c>
      <c r="C205" s="33" t="s">
        <v>15</v>
      </c>
      <c r="D205" s="34" t="s">
        <v>16</v>
      </c>
      <c r="E205" s="37"/>
      <c r="F205" s="37"/>
      <c r="G205" s="9"/>
    </row>
    <row r="206" spans="1:7" ht="42.75" outlineLevel="7" x14ac:dyDescent="0.25">
      <c r="A206" s="31" t="s">
        <v>456</v>
      </c>
      <c r="B206" s="32" t="s">
        <v>218</v>
      </c>
      <c r="C206" s="35"/>
      <c r="D206" s="32"/>
      <c r="E206" s="36">
        <f>E207</f>
        <v>29730.65</v>
      </c>
      <c r="F206" s="36">
        <f>F207</f>
        <v>29730.65</v>
      </c>
      <c r="G206" s="9"/>
    </row>
    <row r="207" spans="1:7" ht="42.75" outlineLevel="7" x14ac:dyDescent="0.25">
      <c r="A207" s="31" t="s">
        <v>457</v>
      </c>
      <c r="B207" s="32" t="s">
        <v>219</v>
      </c>
      <c r="C207" s="35"/>
      <c r="D207" s="32"/>
      <c r="E207" s="36">
        <f>E208</f>
        <v>29730.65</v>
      </c>
      <c r="F207" s="36">
        <f>F208</f>
        <v>29730.65</v>
      </c>
      <c r="G207" s="9"/>
    </row>
    <row r="208" spans="1:7" ht="60" outlineLevel="7" x14ac:dyDescent="0.25">
      <c r="A208" s="33" t="s">
        <v>457</v>
      </c>
      <c r="B208" s="34" t="s">
        <v>219</v>
      </c>
      <c r="C208" s="33" t="s">
        <v>15</v>
      </c>
      <c r="D208" s="34" t="s">
        <v>16</v>
      </c>
      <c r="E208" s="37">
        <f>20811.45+8919.2</f>
        <v>29730.65</v>
      </c>
      <c r="F208" s="37">
        <f>20811.45+8919.2</f>
        <v>29730.65</v>
      </c>
      <c r="G208" s="9"/>
    </row>
    <row r="209" spans="1:7" ht="71.25" outlineLevel="1" x14ac:dyDescent="0.25">
      <c r="A209" s="31" t="s">
        <v>217</v>
      </c>
      <c r="B209" s="32" t="s">
        <v>224</v>
      </c>
      <c r="C209" s="35"/>
      <c r="D209" s="32"/>
      <c r="E209" s="36">
        <f>E210</f>
        <v>1200</v>
      </c>
      <c r="F209" s="36">
        <f>F210</f>
        <v>1200</v>
      </c>
      <c r="G209" s="9"/>
    </row>
    <row r="210" spans="1:7" ht="57" outlineLevel="2" x14ac:dyDescent="0.25">
      <c r="A210" s="31" t="s">
        <v>458</v>
      </c>
      <c r="B210" s="32" t="s">
        <v>225</v>
      </c>
      <c r="C210" s="35"/>
      <c r="D210" s="32"/>
      <c r="E210" s="36">
        <f>E211</f>
        <v>1200</v>
      </c>
      <c r="F210" s="36">
        <f>F211</f>
        <v>1200</v>
      </c>
      <c r="G210" s="9"/>
    </row>
    <row r="211" spans="1:7" ht="60" outlineLevel="7" x14ac:dyDescent="0.25">
      <c r="A211" s="33" t="s">
        <v>458</v>
      </c>
      <c r="B211" s="34" t="s">
        <v>225</v>
      </c>
      <c r="C211" s="33" t="s">
        <v>15</v>
      </c>
      <c r="D211" s="34" t="s">
        <v>16</v>
      </c>
      <c r="E211" s="37">
        <v>1200</v>
      </c>
      <c r="F211" s="37">
        <v>1200</v>
      </c>
      <c r="G211" s="9"/>
    </row>
    <row r="212" spans="1:7" ht="57" outlineLevel="7" x14ac:dyDescent="0.25">
      <c r="A212" s="31" t="s">
        <v>220</v>
      </c>
      <c r="B212" s="32" t="s">
        <v>459</v>
      </c>
      <c r="C212" s="35"/>
      <c r="D212" s="32"/>
      <c r="E212" s="36">
        <f>E213</f>
        <v>100</v>
      </c>
      <c r="F212" s="36">
        <f>F213</f>
        <v>100</v>
      </c>
      <c r="G212" s="9"/>
    </row>
    <row r="213" spans="1:7" ht="42.75" outlineLevel="7" x14ac:dyDescent="0.25">
      <c r="A213" s="31" t="s">
        <v>461</v>
      </c>
      <c r="B213" s="32" t="s">
        <v>460</v>
      </c>
      <c r="C213" s="35"/>
      <c r="D213" s="32"/>
      <c r="E213" s="36">
        <f>E214</f>
        <v>100</v>
      </c>
      <c r="F213" s="36">
        <f>F214</f>
        <v>100</v>
      </c>
      <c r="G213" s="9"/>
    </row>
    <row r="214" spans="1:7" ht="60" outlineLevel="7" x14ac:dyDescent="0.25">
      <c r="A214" s="33" t="s">
        <v>461</v>
      </c>
      <c r="B214" s="34" t="s">
        <v>460</v>
      </c>
      <c r="C214" s="33" t="s">
        <v>15</v>
      </c>
      <c r="D214" s="34" t="s">
        <v>16</v>
      </c>
      <c r="E214" s="37">
        <v>100</v>
      </c>
      <c r="F214" s="37">
        <v>100</v>
      </c>
      <c r="G214" s="9"/>
    </row>
    <row r="215" spans="1:7" ht="57" outlineLevel="1" x14ac:dyDescent="0.25">
      <c r="A215" s="31" t="s">
        <v>223</v>
      </c>
      <c r="B215" s="32" t="s">
        <v>227</v>
      </c>
      <c r="C215" s="35"/>
      <c r="D215" s="32"/>
      <c r="E215" s="36">
        <f>E216</f>
        <v>6828.4</v>
      </c>
      <c r="F215" s="36">
        <f>F216</f>
        <v>6828.4</v>
      </c>
      <c r="G215" s="9"/>
    </row>
    <row r="216" spans="1:7" ht="42.75" outlineLevel="2" x14ac:dyDescent="0.25">
      <c r="A216" s="31" t="s">
        <v>462</v>
      </c>
      <c r="B216" s="32" t="s">
        <v>12</v>
      </c>
      <c r="C216" s="35"/>
      <c r="D216" s="32"/>
      <c r="E216" s="36">
        <f>E217+E218+E219</f>
        <v>6828.4</v>
      </c>
      <c r="F216" s="36">
        <f>F217+F218+F219</f>
        <v>6828.4</v>
      </c>
      <c r="G216" s="9"/>
    </row>
    <row r="217" spans="1:7" ht="180" outlineLevel="7" x14ac:dyDescent="0.25">
      <c r="A217" s="33" t="s">
        <v>462</v>
      </c>
      <c r="B217" s="34" t="s">
        <v>12</v>
      </c>
      <c r="C217" s="33" t="s">
        <v>13</v>
      </c>
      <c r="D217" s="34" t="s">
        <v>14</v>
      </c>
      <c r="E217" s="37">
        <f>4182.3+1263</f>
        <v>5445.3</v>
      </c>
      <c r="F217" s="37">
        <f>4182.3+1263</f>
        <v>5445.3</v>
      </c>
      <c r="G217" s="9"/>
    </row>
    <row r="218" spans="1:7" ht="60" outlineLevel="7" x14ac:dyDescent="0.25">
      <c r="A218" s="33" t="s">
        <v>462</v>
      </c>
      <c r="B218" s="34" t="s">
        <v>12</v>
      </c>
      <c r="C218" s="33" t="s">
        <v>15</v>
      </c>
      <c r="D218" s="34" t="s">
        <v>16</v>
      </c>
      <c r="E218" s="37">
        <v>1371.1</v>
      </c>
      <c r="F218" s="37">
        <v>1371.1</v>
      </c>
      <c r="G218" s="9"/>
    </row>
    <row r="219" spans="1:7" ht="30" outlineLevel="7" x14ac:dyDescent="0.25">
      <c r="A219" s="33" t="s">
        <v>462</v>
      </c>
      <c r="B219" s="34" t="s">
        <v>12</v>
      </c>
      <c r="C219" s="33" t="s">
        <v>17</v>
      </c>
      <c r="D219" s="34" t="s">
        <v>18</v>
      </c>
      <c r="E219" s="37">
        <v>12</v>
      </c>
      <c r="F219" s="37">
        <v>12</v>
      </c>
      <c r="G219" s="9"/>
    </row>
    <row r="220" spans="1:7" ht="85.5" outlineLevel="1" x14ac:dyDescent="0.25">
      <c r="A220" s="31" t="s">
        <v>463</v>
      </c>
      <c r="B220" s="32" t="s">
        <v>228</v>
      </c>
      <c r="C220" s="35"/>
      <c r="D220" s="32"/>
      <c r="E220" s="36">
        <f>E221</f>
        <v>3214.43</v>
      </c>
      <c r="F220" s="36">
        <f>F221</f>
        <v>3214.43</v>
      </c>
      <c r="G220" s="9"/>
    </row>
    <row r="221" spans="1:7" ht="57" outlineLevel="2" x14ac:dyDescent="0.25">
      <c r="A221" s="31" t="s">
        <v>464</v>
      </c>
      <c r="B221" s="32" t="s">
        <v>229</v>
      </c>
      <c r="C221" s="35"/>
      <c r="D221" s="32"/>
      <c r="E221" s="36">
        <f>E222</f>
        <v>3214.43</v>
      </c>
      <c r="F221" s="36">
        <f>F222</f>
        <v>3214.43</v>
      </c>
      <c r="G221" s="9"/>
    </row>
    <row r="222" spans="1:7" ht="180" outlineLevel="7" x14ac:dyDescent="0.25">
      <c r="A222" s="33" t="s">
        <v>464</v>
      </c>
      <c r="B222" s="34" t="s">
        <v>229</v>
      </c>
      <c r="C222" s="33" t="s">
        <v>13</v>
      </c>
      <c r="D222" s="34" t="s">
        <v>14</v>
      </c>
      <c r="E222" s="37">
        <v>3214.43</v>
      </c>
      <c r="F222" s="37">
        <v>3214.43</v>
      </c>
      <c r="G222" s="9"/>
    </row>
    <row r="223" spans="1:7" ht="85.5" outlineLevel="1" x14ac:dyDescent="0.25">
      <c r="A223" s="31" t="s">
        <v>226</v>
      </c>
      <c r="B223" s="32" t="s">
        <v>230</v>
      </c>
      <c r="C223" s="35"/>
      <c r="D223" s="32"/>
      <c r="E223" s="36">
        <f>E224</f>
        <v>5101.1400000000003</v>
      </c>
      <c r="F223" s="36">
        <f>F224</f>
        <v>43523.43</v>
      </c>
      <c r="G223" s="9"/>
    </row>
    <row r="224" spans="1:7" ht="42.75" outlineLevel="2" x14ac:dyDescent="0.25">
      <c r="A224" s="31" t="s">
        <v>465</v>
      </c>
      <c r="B224" s="32" t="s">
        <v>231</v>
      </c>
      <c r="C224" s="35"/>
      <c r="D224" s="32"/>
      <c r="E224" s="36">
        <f>E225</f>
        <v>5101.1400000000003</v>
      </c>
      <c r="F224" s="36">
        <f>F225</f>
        <v>43523.43</v>
      </c>
      <c r="G224" s="9"/>
    </row>
    <row r="225" spans="1:7" ht="45" outlineLevel="7" x14ac:dyDescent="0.25">
      <c r="A225" s="33" t="s">
        <v>465</v>
      </c>
      <c r="B225" s="34" t="s">
        <v>231</v>
      </c>
      <c r="C225" s="33" t="s">
        <v>17</v>
      </c>
      <c r="D225" s="34" t="s">
        <v>18</v>
      </c>
      <c r="E225" s="37">
        <v>5101.1400000000003</v>
      </c>
      <c r="F225" s="37">
        <v>43523.43</v>
      </c>
      <c r="G225" s="9"/>
    </row>
    <row r="226" spans="1:7" ht="42.75" x14ac:dyDescent="0.25">
      <c r="A226" s="17" t="s">
        <v>232</v>
      </c>
      <c r="B226" s="18" t="s">
        <v>233</v>
      </c>
      <c r="C226" s="19"/>
      <c r="D226" s="18"/>
      <c r="E226" s="20">
        <f>E227+E230+E233+E237+E240+E245+E248+E251</f>
        <v>27214.260000000002</v>
      </c>
      <c r="F226" s="20">
        <f>F227+F230+F233+F237+F240+F245+F248+F251</f>
        <v>27251.660000000003</v>
      </c>
      <c r="G226" s="9"/>
    </row>
    <row r="227" spans="1:7" ht="99.75" outlineLevel="1" x14ac:dyDescent="0.25">
      <c r="A227" s="31" t="s">
        <v>234</v>
      </c>
      <c r="B227" s="32" t="s">
        <v>235</v>
      </c>
      <c r="C227" s="35"/>
      <c r="D227" s="32"/>
      <c r="E227" s="36">
        <f>E228</f>
        <v>2805.9</v>
      </c>
      <c r="F227" s="36">
        <f>F228</f>
        <v>2805.9</v>
      </c>
      <c r="G227" s="9"/>
    </row>
    <row r="228" spans="1:7" ht="71.25" outlineLevel="2" x14ac:dyDescent="0.25">
      <c r="A228" s="31" t="s">
        <v>236</v>
      </c>
      <c r="B228" s="32" t="s">
        <v>237</v>
      </c>
      <c r="C228" s="35"/>
      <c r="D228" s="32"/>
      <c r="E228" s="36">
        <f>E229</f>
        <v>2805.9</v>
      </c>
      <c r="F228" s="36">
        <f>F229</f>
        <v>2805.9</v>
      </c>
      <c r="G228" s="9"/>
    </row>
    <row r="229" spans="1:7" ht="180" outlineLevel="7" x14ac:dyDescent="0.25">
      <c r="A229" s="33" t="s">
        <v>236</v>
      </c>
      <c r="B229" s="34" t="s">
        <v>237</v>
      </c>
      <c r="C229" s="33" t="s">
        <v>13</v>
      </c>
      <c r="D229" s="34" t="s">
        <v>14</v>
      </c>
      <c r="E229" s="37">
        <v>2805.9</v>
      </c>
      <c r="F229" s="37">
        <v>2805.9</v>
      </c>
      <c r="G229" s="9"/>
    </row>
    <row r="230" spans="1:7" ht="99.75" outlineLevel="1" x14ac:dyDescent="0.25">
      <c r="A230" s="31" t="s">
        <v>238</v>
      </c>
      <c r="B230" s="32" t="s">
        <v>239</v>
      </c>
      <c r="C230" s="35"/>
      <c r="D230" s="32"/>
      <c r="E230" s="36">
        <f>E231</f>
        <v>1177.5999999999999</v>
      </c>
      <c r="F230" s="36">
        <f>F231</f>
        <v>1215.3</v>
      </c>
      <c r="G230" s="9"/>
    </row>
    <row r="231" spans="1:7" ht="85.5" outlineLevel="2" x14ac:dyDescent="0.25">
      <c r="A231" s="31" t="s">
        <v>240</v>
      </c>
      <c r="B231" s="32" t="s">
        <v>241</v>
      </c>
      <c r="C231" s="35"/>
      <c r="D231" s="32"/>
      <c r="E231" s="36">
        <f>E232</f>
        <v>1177.5999999999999</v>
      </c>
      <c r="F231" s="36">
        <f>F232</f>
        <v>1215.3</v>
      </c>
      <c r="G231" s="9"/>
    </row>
    <row r="232" spans="1:7" ht="180" outlineLevel="7" x14ac:dyDescent="0.25">
      <c r="A232" s="33" t="s">
        <v>240</v>
      </c>
      <c r="B232" s="34" t="s">
        <v>241</v>
      </c>
      <c r="C232" s="33" t="s">
        <v>13</v>
      </c>
      <c r="D232" s="34" t="s">
        <v>14</v>
      </c>
      <c r="E232" s="37">
        <v>1177.5999999999999</v>
      </c>
      <c r="F232" s="37">
        <v>1215.3</v>
      </c>
      <c r="G232" s="9"/>
    </row>
    <row r="233" spans="1:7" ht="57" outlineLevel="1" x14ac:dyDescent="0.25">
      <c r="A233" s="31" t="s">
        <v>242</v>
      </c>
      <c r="B233" s="32" t="s">
        <v>227</v>
      </c>
      <c r="C233" s="35"/>
      <c r="D233" s="32"/>
      <c r="E233" s="36">
        <f>E234</f>
        <v>7536.7</v>
      </c>
      <c r="F233" s="36">
        <f>F234</f>
        <v>7536.7</v>
      </c>
      <c r="G233" s="9"/>
    </row>
    <row r="234" spans="1:7" ht="42.75" outlineLevel="2" x14ac:dyDescent="0.25">
      <c r="A234" s="31" t="s">
        <v>243</v>
      </c>
      <c r="B234" s="32" t="s">
        <v>12</v>
      </c>
      <c r="C234" s="35"/>
      <c r="D234" s="32"/>
      <c r="E234" s="36">
        <f>E235+E236</f>
        <v>7536.7</v>
      </c>
      <c r="F234" s="36">
        <f>F235+F236</f>
        <v>7536.7</v>
      </c>
      <c r="G234" s="9"/>
    </row>
    <row r="235" spans="1:7" ht="180" outlineLevel="7" x14ac:dyDescent="0.25">
      <c r="A235" s="33" t="s">
        <v>243</v>
      </c>
      <c r="B235" s="34" t="s">
        <v>12</v>
      </c>
      <c r="C235" s="33" t="s">
        <v>13</v>
      </c>
      <c r="D235" s="34" t="s">
        <v>14</v>
      </c>
      <c r="E235" s="37">
        <f>4275.5+1291.2</f>
        <v>5566.7</v>
      </c>
      <c r="F235" s="37">
        <f>4275.5+1291.2</f>
        <v>5566.7</v>
      </c>
      <c r="G235" s="9"/>
    </row>
    <row r="236" spans="1:7" ht="60" outlineLevel="7" x14ac:dyDescent="0.25">
      <c r="A236" s="33" t="s">
        <v>243</v>
      </c>
      <c r="B236" s="34" t="s">
        <v>12</v>
      </c>
      <c r="C236" s="33" t="s">
        <v>15</v>
      </c>
      <c r="D236" s="34" t="s">
        <v>16</v>
      </c>
      <c r="E236" s="37">
        <v>1970</v>
      </c>
      <c r="F236" s="37">
        <v>1970</v>
      </c>
      <c r="G236" s="9"/>
    </row>
    <row r="237" spans="1:7" ht="42.75" outlineLevel="1" x14ac:dyDescent="0.25">
      <c r="A237" s="31" t="s">
        <v>244</v>
      </c>
      <c r="B237" s="32" t="s">
        <v>245</v>
      </c>
      <c r="C237" s="35"/>
      <c r="D237" s="32"/>
      <c r="E237" s="36">
        <f>E238</f>
        <v>2355.6</v>
      </c>
      <c r="F237" s="36">
        <f>F238</f>
        <v>2355.6</v>
      </c>
      <c r="G237" s="9"/>
    </row>
    <row r="238" spans="1:7" ht="15" outlineLevel="2" x14ac:dyDescent="0.25">
      <c r="A238" s="31" t="s">
        <v>246</v>
      </c>
      <c r="B238" s="32" t="s">
        <v>247</v>
      </c>
      <c r="C238" s="35"/>
      <c r="D238" s="32"/>
      <c r="E238" s="36">
        <f>E239</f>
        <v>2355.6</v>
      </c>
      <c r="F238" s="36">
        <f>F239</f>
        <v>2355.6</v>
      </c>
      <c r="G238" s="9"/>
    </row>
    <row r="239" spans="1:7" ht="180" outlineLevel="7" x14ac:dyDescent="0.25">
      <c r="A239" s="33" t="s">
        <v>246</v>
      </c>
      <c r="B239" s="34" t="s">
        <v>247</v>
      </c>
      <c r="C239" s="33" t="s">
        <v>13</v>
      </c>
      <c r="D239" s="34" t="s">
        <v>14</v>
      </c>
      <c r="E239" s="37">
        <v>2355.6</v>
      </c>
      <c r="F239" s="37">
        <v>2355.6</v>
      </c>
      <c r="G239" s="9"/>
    </row>
    <row r="240" spans="1:7" ht="85.5" outlineLevel="1" x14ac:dyDescent="0.25">
      <c r="A240" s="31" t="s">
        <v>248</v>
      </c>
      <c r="B240" s="32" t="s">
        <v>249</v>
      </c>
      <c r="C240" s="35"/>
      <c r="D240" s="32"/>
      <c r="E240" s="36">
        <f>E241+E243</f>
        <v>9166.16</v>
      </c>
      <c r="F240" s="36">
        <f>F241+F243</f>
        <v>9166.16</v>
      </c>
      <c r="G240" s="9"/>
    </row>
    <row r="241" spans="1:7" ht="99.75" outlineLevel="2" x14ac:dyDescent="0.25">
      <c r="A241" s="31" t="s">
        <v>250</v>
      </c>
      <c r="B241" s="32" t="s">
        <v>251</v>
      </c>
      <c r="C241" s="35"/>
      <c r="D241" s="32"/>
      <c r="E241" s="36">
        <f>E242</f>
        <v>2478.5</v>
      </c>
      <c r="F241" s="36">
        <f>F242</f>
        <v>2478.5</v>
      </c>
      <c r="G241" s="9"/>
    </row>
    <row r="242" spans="1:7" ht="90" outlineLevel="7" x14ac:dyDescent="0.25">
      <c r="A242" s="33" t="s">
        <v>250</v>
      </c>
      <c r="B242" s="34" t="s">
        <v>251</v>
      </c>
      <c r="C242" s="33" t="s">
        <v>49</v>
      </c>
      <c r="D242" s="34" t="s">
        <v>50</v>
      </c>
      <c r="E242" s="37">
        <v>2478.5</v>
      </c>
      <c r="F242" s="37">
        <v>2478.5</v>
      </c>
      <c r="G242" s="9"/>
    </row>
    <row r="243" spans="1:7" ht="28.5" outlineLevel="2" x14ac:dyDescent="0.25">
      <c r="A243" s="31" t="s">
        <v>252</v>
      </c>
      <c r="B243" s="32" t="s">
        <v>253</v>
      </c>
      <c r="C243" s="35"/>
      <c r="D243" s="32"/>
      <c r="E243" s="36">
        <f>E244</f>
        <v>6687.66</v>
      </c>
      <c r="F243" s="36">
        <f>F244</f>
        <v>6687.66</v>
      </c>
      <c r="G243" s="9"/>
    </row>
    <row r="244" spans="1:7" ht="90" outlineLevel="7" x14ac:dyDescent="0.25">
      <c r="A244" s="33" t="s">
        <v>252</v>
      </c>
      <c r="B244" s="34" t="s">
        <v>253</v>
      </c>
      <c r="C244" s="33" t="s">
        <v>49</v>
      </c>
      <c r="D244" s="34" t="s">
        <v>50</v>
      </c>
      <c r="E244" s="37">
        <f>635.36+6052.3</f>
        <v>6687.66</v>
      </c>
      <c r="F244" s="37">
        <f>635.36+6052.3</f>
        <v>6687.66</v>
      </c>
      <c r="G244" s="9"/>
    </row>
    <row r="245" spans="1:7" ht="42.75" outlineLevel="1" x14ac:dyDescent="0.25">
      <c r="A245" s="31" t="s">
        <v>254</v>
      </c>
      <c r="B245" s="32" t="s">
        <v>255</v>
      </c>
      <c r="C245" s="35"/>
      <c r="D245" s="32"/>
      <c r="E245" s="36">
        <f>E246</f>
        <v>200</v>
      </c>
      <c r="F245" s="36">
        <f>F246</f>
        <v>200</v>
      </c>
      <c r="G245" s="9"/>
    </row>
    <row r="246" spans="1:7" ht="28.5" outlineLevel="2" x14ac:dyDescent="0.25">
      <c r="A246" s="31" t="s">
        <v>256</v>
      </c>
      <c r="B246" s="32" t="s">
        <v>257</v>
      </c>
      <c r="C246" s="35"/>
      <c r="D246" s="32"/>
      <c r="E246" s="36">
        <f>E247</f>
        <v>200</v>
      </c>
      <c r="F246" s="36">
        <f>F247</f>
        <v>200</v>
      </c>
      <c r="G246" s="9"/>
    </row>
    <row r="247" spans="1:7" ht="60" outlineLevel="7" x14ac:dyDescent="0.25">
      <c r="A247" s="33" t="s">
        <v>256</v>
      </c>
      <c r="B247" s="34" t="s">
        <v>257</v>
      </c>
      <c r="C247" s="33" t="s">
        <v>15</v>
      </c>
      <c r="D247" s="34" t="s">
        <v>16</v>
      </c>
      <c r="E247" s="37">
        <v>200</v>
      </c>
      <c r="F247" s="37">
        <v>200</v>
      </c>
      <c r="G247" s="9"/>
    </row>
    <row r="248" spans="1:7" ht="114" outlineLevel="1" x14ac:dyDescent="0.25">
      <c r="A248" s="31" t="s">
        <v>258</v>
      </c>
      <c r="B248" s="32" t="s">
        <v>259</v>
      </c>
      <c r="C248" s="35"/>
      <c r="D248" s="32"/>
      <c r="E248" s="36">
        <f>E249</f>
        <v>4.7</v>
      </c>
      <c r="F248" s="36">
        <f>F249</f>
        <v>4.4000000000000004</v>
      </c>
      <c r="G248" s="9"/>
    </row>
    <row r="249" spans="1:7" ht="99.75" outlineLevel="2" x14ac:dyDescent="0.25">
      <c r="A249" s="31" t="s">
        <v>260</v>
      </c>
      <c r="B249" s="32" t="s">
        <v>261</v>
      </c>
      <c r="C249" s="35"/>
      <c r="D249" s="32"/>
      <c r="E249" s="36">
        <f>E250</f>
        <v>4.7</v>
      </c>
      <c r="F249" s="36">
        <f>F250</f>
        <v>4.4000000000000004</v>
      </c>
      <c r="G249" s="9"/>
    </row>
    <row r="250" spans="1:7" ht="105" outlineLevel="7" x14ac:dyDescent="0.25">
      <c r="A250" s="33" t="s">
        <v>260</v>
      </c>
      <c r="B250" s="34" t="s">
        <v>261</v>
      </c>
      <c r="C250" s="33" t="s">
        <v>15</v>
      </c>
      <c r="D250" s="34" t="s">
        <v>16</v>
      </c>
      <c r="E250" s="37">
        <v>4.7</v>
      </c>
      <c r="F250" s="37">
        <v>4.4000000000000004</v>
      </c>
      <c r="G250" s="9"/>
    </row>
    <row r="251" spans="1:7" ht="114" outlineLevel="7" x14ac:dyDescent="0.25">
      <c r="A251" s="31" t="s">
        <v>466</v>
      </c>
      <c r="B251" s="32" t="s">
        <v>467</v>
      </c>
      <c r="C251" s="35"/>
      <c r="D251" s="32"/>
      <c r="E251" s="36">
        <f>E252</f>
        <v>3967.6000000000004</v>
      </c>
      <c r="F251" s="36">
        <f>F252</f>
        <v>3967.6000000000004</v>
      </c>
      <c r="G251" s="9"/>
    </row>
    <row r="252" spans="1:7" ht="42.75" outlineLevel="7" x14ac:dyDescent="0.25">
      <c r="A252" s="31" t="s">
        <v>468</v>
      </c>
      <c r="B252" s="32" t="s">
        <v>12</v>
      </c>
      <c r="C252" s="35"/>
      <c r="D252" s="32"/>
      <c r="E252" s="36">
        <f>E253+E254</f>
        <v>3967.6000000000004</v>
      </c>
      <c r="F252" s="36">
        <f>F253+F254</f>
        <v>3967.6000000000004</v>
      </c>
      <c r="G252" s="9"/>
    </row>
    <row r="253" spans="1:7" ht="180" outlineLevel="7" x14ac:dyDescent="0.25">
      <c r="A253" s="33" t="s">
        <v>468</v>
      </c>
      <c r="B253" s="34" t="s">
        <v>12</v>
      </c>
      <c r="C253" s="33" t="s">
        <v>13</v>
      </c>
      <c r="D253" s="34" t="s">
        <v>14</v>
      </c>
      <c r="E253" s="37">
        <f>2273.3+686.6</f>
        <v>2959.9</v>
      </c>
      <c r="F253" s="37">
        <f>2273.3+686.6</f>
        <v>2959.9</v>
      </c>
      <c r="G253" s="9"/>
    </row>
    <row r="254" spans="1:7" ht="60" outlineLevel="7" x14ac:dyDescent="0.25">
      <c r="A254" s="33" t="s">
        <v>468</v>
      </c>
      <c r="B254" s="34" t="s">
        <v>12</v>
      </c>
      <c r="C254" s="33" t="s">
        <v>15</v>
      </c>
      <c r="D254" s="34" t="s">
        <v>16</v>
      </c>
      <c r="E254" s="37">
        <v>1007.7</v>
      </c>
      <c r="F254" s="37">
        <v>1007.7</v>
      </c>
      <c r="G254" s="9"/>
    </row>
    <row r="255" spans="1:7" ht="28.5" x14ac:dyDescent="0.25">
      <c r="A255" s="31" t="s">
        <v>262</v>
      </c>
      <c r="B255" s="32" t="s">
        <v>263</v>
      </c>
      <c r="C255" s="35"/>
      <c r="D255" s="32"/>
      <c r="E255" s="36">
        <f>E256</f>
        <v>18496.099999999999</v>
      </c>
      <c r="F255" s="36">
        <f>F256</f>
        <v>18496.099999999999</v>
      </c>
      <c r="G255" s="9"/>
    </row>
    <row r="256" spans="1:7" ht="28.5" outlineLevel="1" x14ac:dyDescent="0.25">
      <c r="A256" s="31" t="s">
        <v>264</v>
      </c>
      <c r="B256" s="32" t="s">
        <v>26</v>
      </c>
      <c r="C256" s="35"/>
      <c r="D256" s="32"/>
      <c r="E256" s="36">
        <f>E257+E260</f>
        <v>18496.099999999999</v>
      </c>
      <c r="F256" s="36">
        <f>F257+F260</f>
        <v>18496.099999999999</v>
      </c>
      <c r="G256" s="9"/>
    </row>
    <row r="257" spans="1:7" ht="42.75" outlineLevel="2" x14ac:dyDescent="0.25">
      <c r="A257" s="31" t="s">
        <v>265</v>
      </c>
      <c r="B257" s="32" t="s">
        <v>266</v>
      </c>
      <c r="C257" s="35"/>
      <c r="D257" s="32"/>
      <c r="E257" s="36">
        <f>E258</f>
        <v>1490</v>
      </c>
      <c r="F257" s="36">
        <f>F258</f>
        <v>1490</v>
      </c>
      <c r="G257" s="9"/>
    </row>
    <row r="258" spans="1:7" ht="57" outlineLevel="3" x14ac:dyDescent="0.25">
      <c r="A258" s="31" t="s">
        <v>267</v>
      </c>
      <c r="B258" s="32" t="s">
        <v>268</v>
      </c>
      <c r="C258" s="35"/>
      <c r="D258" s="32"/>
      <c r="E258" s="36">
        <f>E259</f>
        <v>1490</v>
      </c>
      <c r="F258" s="36">
        <f>F259</f>
        <v>1490</v>
      </c>
      <c r="G258" s="9"/>
    </row>
    <row r="259" spans="1:7" ht="60" outlineLevel="7" x14ac:dyDescent="0.25">
      <c r="A259" s="33" t="s">
        <v>267</v>
      </c>
      <c r="B259" s="34" t="s">
        <v>268</v>
      </c>
      <c r="C259" s="33" t="s">
        <v>15</v>
      </c>
      <c r="D259" s="34" t="s">
        <v>16</v>
      </c>
      <c r="E259" s="37">
        <v>1490</v>
      </c>
      <c r="F259" s="37">
        <v>1490</v>
      </c>
      <c r="G259" s="9"/>
    </row>
    <row r="260" spans="1:7" ht="57" outlineLevel="2" x14ac:dyDescent="0.25">
      <c r="A260" s="31" t="s">
        <v>269</v>
      </c>
      <c r="B260" s="32" t="s">
        <v>227</v>
      </c>
      <c r="C260" s="35"/>
      <c r="D260" s="32"/>
      <c r="E260" s="36">
        <f>E261</f>
        <v>17006.099999999999</v>
      </c>
      <c r="F260" s="36">
        <f>F261</f>
        <v>17006.099999999999</v>
      </c>
      <c r="G260" s="9"/>
    </row>
    <row r="261" spans="1:7" ht="42.75" outlineLevel="3" x14ac:dyDescent="0.25">
      <c r="A261" s="31" t="s">
        <v>270</v>
      </c>
      <c r="B261" s="32" t="s">
        <v>12</v>
      </c>
      <c r="C261" s="35"/>
      <c r="D261" s="32"/>
      <c r="E261" s="36">
        <f>E262+E263+E264</f>
        <v>17006.099999999999</v>
      </c>
      <c r="F261" s="36">
        <f>F262+F263+F264</f>
        <v>17006.099999999999</v>
      </c>
      <c r="G261" s="9"/>
    </row>
    <row r="262" spans="1:7" ht="180" outlineLevel="7" x14ac:dyDescent="0.25">
      <c r="A262" s="33" t="s">
        <v>270</v>
      </c>
      <c r="B262" s="34" t="s">
        <v>12</v>
      </c>
      <c r="C262" s="33" t="s">
        <v>13</v>
      </c>
      <c r="D262" s="34" t="s">
        <v>14</v>
      </c>
      <c r="E262" s="37">
        <f>12034.5+3634.4</f>
        <v>15668.9</v>
      </c>
      <c r="F262" s="37">
        <f>12034.5+3634.4</f>
        <v>15668.9</v>
      </c>
      <c r="G262" s="9"/>
    </row>
    <row r="263" spans="1:7" ht="60" outlineLevel="7" x14ac:dyDescent="0.25">
      <c r="A263" s="33" t="s">
        <v>270</v>
      </c>
      <c r="B263" s="34" t="s">
        <v>12</v>
      </c>
      <c r="C263" s="33" t="s">
        <v>15</v>
      </c>
      <c r="D263" s="34" t="s">
        <v>16</v>
      </c>
      <c r="E263" s="37">
        <v>1331.2</v>
      </c>
      <c r="F263" s="37">
        <v>1331.2</v>
      </c>
      <c r="G263" s="9"/>
    </row>
    <row r="264" spans="1:7" ht="30" outlineLevel="7" x14ac:dyDescent="0.25">
      <c r="A264" s="33" t="s">
        <v>270</v>
      </c>
      <c r="B264" s="34" t="s">
        <v>12</v>
      </c>
      <c r="C264" s="33" t="s">
        <v>17</v>
      </c>
      <c r="D264" s="34" t="s">
        <v>18</v>
      </c>
      <c r="E264" s="37">
        <v>6</v>
      </c>
      <c r="F264" s="37">
        <v>6</v>
      </c>
      <c r="G264" s="9"/>
    </row>
    <row r="265" spans="1:7" ht="28.5" x14ac:dyDescent="0.25">
      <c r="A265" s="31" t="s">
        <v>271</v>
      </c>
      <c r="B265" s="32" t="s">
        <v>272</v>
      </c>
      <c r="C265" s="35"/>
      <c r="D265" s="32"/>
      <c r="E265" s="36">
        <f>E266</f>
        <v>15493.5</v>
      </c>
      <c r="F265" s="36">
        <f>F266</f>
        <v>15493.5</v>
      </c>
      <c r="G265" s="9"/>
    </row>
    <row r="266" spans="1:7" ht="28.5" outlineLevel="1" x14ac:dyDescent="0.25">
      <c r="A266" s="31" t="s">
        <v>273</v>
      </c>
      <c r="B266" s="32" t="s">
        <v>26</v>
      </c>
      <c r="C266" s="35"/>
      <c r="D266" s="32"/>
      <c r="E266" s="36">
        <f>E267+E270+E273</f>
        <v>15493.5</v>
      </c>
      <c r="F266" s="36">
        <f>F267+F270+F273</f>
        <v>15493.5</v>
      </c>
      <c r="G266" s="9"/>
    </row>
    <row r="267" spans="1:7" ht="85.5" outlineLevel="2" x14ac:dyDescent="0.25">
      <c r="A267" s="31" t="s">
        <v>274</v>
      </c>
      <c r="B267" s="32" t="s">
        <v>275</v>
      </c>
      <c r="C267" s="35"/>
      <c r="D267" s="32"/>
      <c r="E267" s="36">
        <f>E268</f>
        <v>5242.3</v>
      </c>
      <c r="F267" s="36">
        <f>F268</f>
        <v>5242.3</v>
      </c>
      <c r="G267" s="9"/>
    </row>
    <row r="268" spans="1:7" ht="42.75" outlineLevel="3" x14ac:dyDescent="0.25">
      <c r="A268" s="31" t="s">
        <v>276</v>
      </c>
      <c r="B268" s="32" t="s">
        <v>277</v>
      </c>
      <c r="C268" s="35"/>
      <c r="D268" s="32"/>
      <c r="E268" s="36">
        <f>E269</f>
        <v>5242.3</v>
      </c>
      <c r="F268" s="36">
        <f>F269</f>
        <v>5242.3</v>
      </c>
      <c r="G268" s="9"/>
    </row>
    <row r="269" spans="1:7" ht="90" outlineLevel="7" x14ac:dyDescent="0.25">
      <c r="A269" s="33" t="s">
        <v>276</v>
      </c>
      <c r="B269" s="34" t="s">
        <v>277</v>
      </c>
      <c r="C269" s="33" t="s">
        <v>49</v>
      </c>
      <c r="D269" s="34" t="s">
        <v>50</v>
      </c>
      <c r="E269" s="37">
        <v>5242.3</v>
      </c>
      <c r="F269" s="37">
        <v>5242.3</v>
      </c>
      <c r="G269" s="9"/>
    </row>
    <row r="270" spans="1:7" ht="57" outlineLevel="2" x14ac:dyDescent="0.25">
      <c r="A270" s="31" t="s">
        <v>278</v>
      </c>
      <c r="B270" s="32" t="s">
        <v>279</v>
      </c>
      <c r="C270" s="35"/>
      <c r="D270" s="32"/>
      <c r="E270" s="36">
        <f>E271</f>
        <v>7829.2</v>
      </c>
      <c r="F270" s="36">
        <f>F271</f>
        <v>7829.2</v>
      </c>
      <c r="G270" s="9"/>
    </row>
    <row r="271" spans="1:7" ht="85.5" outlineLevel="3" x14ac:dyDescent="0.25">
      <c r="A271" s="31" t="s">
        <v>280</v>
      </c>
      <c r="B271" s="32" t="s">
        <v>281</v>
      </c>
      <c r="C271" s="35"/>
      <c r="D271" s="32"/>
      <c r="E271" s="36">
        <f>E272</f>
        <v>7829.2</v>
      </c>
      <c r="F271" s="36">
        <f>F272</f>
        <v>7829.2</v>
      </c>
      <c r="G271" s="9"/>
    </row>
    <row r="272" spans="1:7" ht="75" outlineLevel="7" x14ac:dyDescent="0.25">
      <c r="A272" s="33" t="s">
        <v>280</v>
      </c>
      <c r="B272" s="34" t="s">
        <v>281</v>
      </c>
      <c r="C272" s="33" t="s">
        <v>15</v>
      </c>
      <c r="D272" s="34" t="s">
        <v>16</v>
      </c>
      <c r="E272" s="23">
        <v>7829.2</v>
      </c>
      <c r="F272" s="23">
        <v>7829.2</v>
      </c>
      <c r="G272" s="9"/>
    </row>
    <row r="273" spans="1:7" ht="114" outlineLevel="2" x14ac:dyDescent="0.25">
      <c r="A273" s="31" t="s">
        <v>282</v>
      </c>
      <c r="B273" s="32" t="s">
        <v>283</v>
      </c>
      <c r="C273" s="35"/>
      <c r="D273" s="32"/>
      <c r="E273" s="36">
        <f>E274</f>
        <v>2422</v>
      </c>
      <c r="F273" s="36">
        <f>F274</f>
        <v>2422</v>
      </c>
      <c r="G273" s="9"/>
    </row>
    <row r="274" spans="1:7" ht="99.75" outlineLevel="3" x14ac:dyDescent="0.25">
      <c r="A274" s="31" t="s">
        <v>284</v>
      </c>
      <c r="B274" s="32" t="s">
        <v>285</v>
      </c>
      <c r="C274" s="35"/>
      <c r="D274" s="32"/>
      <c r="E274" s="36">
        <f>E275</f>
        <v>2422</v>
      </c>
      <c r="F274" s="36">
        <f>F275</f>
        <v>2422</v>
      </c>
      <c r="G274" s="9"/>
    </row>
    <row r="275" spans="1:7" ht="90" outlineLevel="7" x14ac:dyDescent="0.25">
      <c r="A275" s="33" t="s">
        <v>284</v>
      </c>
      <c r="B275" s="34" t="s">
        <v>285</v>
      </c>
      <c r="C275" s="33" t="s">
        <v>15</v>
      </c>
      <c r="D275" s="34" t="s">
        <v>16</v>
      </c>
      <c r="E275" s="37">
        <v>2422</v>
      </c>
      <c r="F275" s="37">
        <v>2422</v>
      </c>
      <c r="G275" s="9"/>
    </row>
    <row r="276" spans="1:7" ht="185.25" x14ac:dyDescent="0.25">
      <c r="A276" s="31" t="s">
        <v>286</v>
      </c>
      <c r="B276" s="45" t="s">
        <v>287</v>
      </c>
      <c r="C276" s="35"/>
      <c r="D276" s="32"/>
      <c r="E276" s="36">
        <f>E277+E281+E291+E303</f>
        <v>48179.4</v>
      </c>
      <c r="F276" s="36">
        <f>F277+F281+F291+F303</f>
        <v>48179.4</v>
      </c>
      <c r="G276" s="9"/>
    </row>
    <row r="277" spans="1:7" ht="99.75" outlineLevel="1" x14ac:dyDescent="0.25">
      <c r="A277" s="31" t="s">
        <v>288</v>
      </c>
      <c r="B277" s="32" t="s">
        <v>289</v>
      </c>
      <c r="C277" s="35"/>
      <c r="D277" s="32"/>
      <c r="E277" s="36">
        <f t="shared" ref="E277:F279" si="6">E278</f>
        <v>1420</v>
      </c>
      <c r="F277" s="36">
        <f t="shared" si="6"/>
        <v>1420</v>
      </c>
      <c r="G277" s="9"/>
    </row>
    <row r="278" spans="1:7" ht="114" outlineLevel="2" x14ac:dyDescent="0.25">
      <c r="A278" s="31" t="s">
        <v>290</v>
      </c>
      <c r="B278" s="32" t="s">
        <v>291</v>
      </c>
      <c r="C278" s="35"/>
      <c r="D278" s="32"/>
      <c r="E278" s="36">
        <f t="shared" si="6"/>
        <v>1420</v>
      </c>
      <c r="F278" s="36">
        <f t="shared" si="6"/>
        <v>1420</v>
      </c>
      <c r="G278" s="9"/>
    </row>
    <row r="279" spans="1:7" ht="171" outlineLevel="3" x14ac:dyDescent="0.25">
      <c r="A279" s="31" t="s">
        <v>292</v>
      </c>
      <c r="B279" s="32" t="s">
        <v>293</v>
      </c>
      <c r="C279" s="35"/>
      <c r="D279" s="32"/>
      <c r="E279" s="36">
        <f t="shared" si="6"/>
        <v>1420</v>
      </c>
      <c r="F279" s="36">
        <f t="shared" si="6"/>
        <v>1420</v>
      </c>
      <c r="G279" s="9"/>
    </row>
    <row r="280" spans="1:7" ht="165" outlineLevel="7" x14ac:dyDescent="0.25">
      <c r="A280" s="33" t="s">
        <v>292</v>
      </c>
      <c r="B280" s="34" t="s">
        <v>293</v>
      </c>
      <c r="C280" s="33" t="s">
        <v>17</v>
      </c>
      <c r="D280" s="34" t="s">
        <v>18</v>
      </c>
      <c r="E280" s="37">
        <v>1420</v>
      </c>
      <c r="F280" s="37">
        <v>1420</v>
      </c>
      <c r="G280" s="9"/>
    </row>
    <row r="281" spans="1:7" ht="99.75" outlineLevel="1" x14ac:dyDescent="0.25">
      <c r="A281" s="31" t="s">
        <v>294</v>
      </c>
      <c r="B281" s="32" t="s">
        <v>295</v>
      </c>
      <c r="C281" s="35"/>
      <c r="D281" s="32"/>
      <c r="E281" s="36">
        <f>E282+E285+E288</f>
        <v>7128</v>
      </c>
      <c r="F281" s="36">
        <f>F282+F285+F288</f>
        <v>7128</v>
      </c>
      <c r="G281" s="9"/>
    </row>
    <row r="282" spans="1:7" ht="114" outlineLevel="2" x14ac:dyDescent="0.25">
      <c r="A282" s="31" t="s">
        <v>296</v>
      </c>
      <c r="B282" s="32" t="s">
        <v>297</v>
      </c>
      <c r="C282" s="35"/>
      <c r="D282" s="32"/>
      <c r="E282" s="36">
        <f>E283</f>
        <v>2888.5</v>
      </c>
      <c r="F282" s="36">
        <f>F283</f>
        <v>2888.5</v>
      </c>
      <c r="G282" s="9"/>
    </row>
    <row r="283" spans="1:7" ht="99.75" outlineLevel="3" x14ac:dyDescent="0.25">
      <c r="A283" s="31" t="s">
        <v>298</v>
      </c>
      <c r="B283" s="32" t="s">
        <v>299</v>
      </c>
      <c r="C283" s="35"/>
      <c r="D283" s="32"/>
      <c r="E283" s="36">
        <f>E284</f>
        <v>2888.5</v>
      </c>
      <c r="F283" s="36">
        <f>F284</f>
        <v>2888.5</v>
      </c>
      <c r="G283" s="9"/>
    </row>
    <row r="284" spans="1:7" ht="75" outlineLevel="7" x14ac:dyDescent="0.25">
      <c r="A284" s="33" t="s">
        <v>298</v>
      </c>
      <c r="B284" s="34" t="s">
        <v>299</v>
      </c>
      <c r="C284" s="33" t="s">
        <v>15</v>
      </c>
      <c r="D284" s="34" t="s">
        <v>16</v>
      </c>
      <c r="E284" s="37">
        <v>2888.5</v>
      </c>
      <c r="F284" s="37">
        <v>2888.5</v>
      </c>
      <c r="G284" s="9"/>
    </row>
    <row r="285" spans="1:7" ht="71.25" outlineLevel="2" x14ac:dyDescent="0.25">
      <c r="A285" s="31" t="s">
        <v>300</v>
      </c>
      <c r="B285" s="32" t="s">
        <v>301</v>
      </c>
      <c r="C285" s="35"/>
      <c r="D285" s="32"/>
      <c r="E285" s="36">
        <f>E286</f>
        <v>4039.5</v>
      </c>
      <c r="F285" s="36">
        <f>F286</f>
        <v>4039.5</v>
      </c>
      <c r="G285" s="9"/>
    </row>
    <row r="286" spans="1:7" ht="57" outlineLevel="3" x14ac:dyDescent="0.25">
      <c r="A286" s="31" t="s">
        <v>302</v>
      </c>
      <c r="B286" s="32" t="s">
        <v>303</v>
      </c>
      <c r="C286" s="35"/>
      <c r="D286" s="32"/>
      <c r="E286" s="36">
        <f>E287</f>
        <v>4039.5</v>
      </c>
      <c r="F286" s="36">
        <f>F287</f>
        <v>4039.5</v>
      </c>
      <c r="G286" s="9"/>
    </row>
    <row r="287" spans="1:7" ht="60" outlineLevel="7" x14ac:dyDescent="0.25">
      <c r="A287" s="33" t="s">
        <v>302</v>
      </c>
      <c r="B287" s="34" t="s">
        <v>303</v>
      </c>
      <c r="C287" s="33" t="s">
        <v>15</v>
      </c>
      <c r="D287" s="34" t="s">
        <v>16</v>
      </c>
      <c r="E287" s="23">
        <v>4039.5</v>
      </c>
      <c r="F287" s="23">
        <v>4039.5</v>
      </c>
      <c r="G287" s="9"/>
    </row>
    <row r="288" spans="1:7" ht="85.5" outlineLevel="2" x14ac:dyDescent="0.25">
      <c r="A288" s="31" t="s">
        <v>304</v>
      </c>
      <c r="B288" s="32" t="s">
        <v>305</v>
      </c>
      <c r="C288" s="35"/>
      <c r="D288" s="32"/>
      <c r="E288" s="36">
        <f>E289</f>
        <v>200</v>
      </c>
      <c r="F288" s="36">
        <f>F289</f>
        <v>200</v>
      </c>
      <c r="G288" s="9"/>
    </row>
    <row r="289" spans="1:7" ht="71.25" outlineLevel="3" x14ac:dyDescent="0.25">
      <c r="A289" s="31" t="s">
        <v>306</v>
      </c>
      <c r="B289" s="32" t="s">
        <v>307</v>
      </c>
      <c r="C289" s="35"/>
      <c r="D289" s="32"/>
      <c r="E289" s="36">
        <f>E290</f>
        <v>200</v>
      </c>
      <c r="F289" s="36">
        <f>F290</f>
        <v>200</v>
      </c>
      <c r="G289" s="9"/>
    </row>
    <row r="290" spans="1:7" ht="60" outlineLevel="7" x14ac:dyDescent="0.25">
      <c r="A290" s="33" t="s">
        <v>306</v>
      </c>
      <c r="B290" s="34" t="s">
        <v>307</v>
      </c>
      <c r="C290" s="33" t="s">
        <v>15</v>
      </c>
      <c r="D290" s="34" t="s">
        <v>16</v>
      </c>
      <c r="E290" s="37">
        <v>200</v>
      </c>
      <c r="F290" s="37">
        <v>200</v>
      </c>
      <c r="G290" s="9"/>
    </row>
    <row r="291" spans="1:7" ht="85.5" outlineLevel="1" x14ac:dyDescent="0.25">
      <c r="A291" s="31" t="s">
        <v>308</v>
      </c>
      <c r="B291" s="32" t="s">
        <v>309</v>
      </c>
      <c r="C291" s="35"/>
      <c r="D291" s="32"/>
      <c r="E291" s="36">
        <f>E292+E297+E300</f>
        <v>2880</v>
      </c>
      <c r="F291" s="36">
        <f>F292+F297+F300</f>
        <v>2880</v>
      </c>
      <c r="G291" s="9"/>
    </row>
    <row r="292" spans="1:7" ht="114" outlineLevel="2" x14ac:dyDescent="0.25">
      <c r="A292" s="31" t="s">
        <v>310</v>
      </c>
      <c r="B292" s="32" t="s">
        <v>311</v>
      </c>
      <c r="C292" s="35"/>
      <c r="D292" s="32"/>
      <c r="E292" s="36">
        <f>E293+E295</f>
        <v>780</v>
      </c>
      <c r="F292" s="36">
        <f>F293+F295</f>
        <v>780</v>
      </c>
      <c r="G292" s="9"/>
    </row>
    <row r="293" spans="1:7" ht="28.5" outlineLevel="3" x14ac:dyDescent="0.25">
      <c r="A293" s="31" t="s">
        <v>312</v>
      </c>
      <c r="B293" s="32" t="s">
        <v>313</v>
      </c>
      <c r="C293" s="35"/>
      <c r="D293" s="32"/>
      <c r="E293" s="36">
        <f>E294</f>
        <v>680</v>
      </c>
      <c r="F293" s="36">
        <f>F294</f>
        <v>680</v>
      </c>
      <c r="G293" s="9"/>
    </row>
    <row r="294" spans="1:7" ht="60" outlineLevel="7" x14ac:dyDescent="0.25">
      <c r="A294" s="33" t="s">
        <v>312</v>
      </c>
      <c r="B294" s="34" t="s">
        <v>313</v>
      </c>
      <c r="C294" s="33" t="s">
        <v>15</v>
      </c>
      <c r="D294" s="34" t="s">
        <v>16</v>
      </c>
      <c r="E294" s="37">
        <v>680</v>
      </c>
      <c r="F294" s="37">
        <v>680</v>
      </c>
      <c r="G294" s="9"/>
    </row>
    <row r="295" spans="1:7" ht="71.25" outlineLevel="3" x14ac:dyDescent="0.25">
      <c r="A295" s="31" t="s">
        <v>314</v>
      </c>
      <c r="B295" s="32" t="s">
        <v>315</v>
      </c>
      <c r="C295" s="35"/>
      <c r="D295" s="32"/>
      <c r="E295" s="36">
        <f>E296</f>
        <v>100</v>
      </c>
      <c r="F295" s="36">
        <f>F296</f>
        <v>100</v>
      </c>
      <c r="G295" s="9"/>
    </row>
    <row r="296" spans="1:7" ht="60" outlineLevel="7" x14ac:dyDescent="0.25">
      <c r="A296" s="33" t="s">
        <v>314</v>
      </c>
      <c r="B296" s="34" t="s">
        <v>315</v>
      </c>
      <c r="C296" s="33" t="s">
        <v>15</v>
      </c>
      <c r="D296" s="34" t="s">
        <v>16</v>
      </c>
      <c r="E296" s="37">
        <v>100</v>
      </c>
      <c r="F296" s="37">
        <v>100</v>
      </c>
      <c r="G296" s="9"/>
    </row>
    <row r="297" spans="1:7" ht="57" outlineLevel="2" x14ac:dyDescent="0.25">
      <c r="A297" s="31" t="s">
        <v>316</v>
      </c>
      <c r="B297" s="32" t="s">
        <v>317</v>
      </c>
      <c r="C297" s="35"/>
      <c r="D297" s="32"/>
      <c r="E297" s="36">
        <f>E298</f>
        <v>1200</v>
      </c>
      <c r="F297" s="36">
        <f>F298</f>
        <v>1200</v>
      </c>
      <c r="G297" s="9"/>
    </row>
    <row r="298" spans="1:7" ht="42.75" outlineLevel="3" x14ac:dyDescent="0.25">
      <c r="A298" s="31" t="s">
        <v>318</v>
      </c>
      <c r="B298" s="32" t="s">
        <v>319</v>
      </c>
      <c r="C298" s="35"/>
      <c r="D298" s="32"/>
      <c r="E298" s="36">
        <f>E299</f>
        <v>1200</v>
      </c>
      <c r="F298" s="36">
        <f>F299</f>
        <v>1200</v>
      </c>
      <c r="G298" s="9"/>
    </row>
    <row r="299" spans="1:7" ht="60" outlineLevel="7" x14ac:dyDescent="0.25">
      <c r="A299" s="33" t="s">
        <v>318</v>
      </c>
      <c r="B299" s="34" t="s">
        <v>319</v>
      </c>
      <c r="C299" s="33" t="s">
        <v>15</v>
      </c>
      <c r="D299" s="34" t="s">
        <v>16</v>
      </c>
      <c r="E299" s="37">
        <v>1200</v>
      </c>
      <c r="F299" s="37">
        <v>1200</v>
      </c>
      <c r="G299" s="9"/>
    </row>
    <row r="300" spans="1:7" ht="99.75" outlineLevel="2" x14ac:dyDescent="0.25">
      <c r="A300" s="31" t="s">
        <v>490</v>
      </c>
      <c r="B300" s="32" t="s">
        <v>320</v>
      </c>
      <c r="C300" s="35"/>
      <c r="D300" s="32"/>
      <c r="E300" s="36">
        <f>E301</f>
        <v>900</v>
      </c>
      <c r="F300" s="36">
        <f>F301</f>
        <v>900</v>
      </c>
      <c r="G300" s="9"/>
    </row>
    <row r="301" spans="1:7" ht="28.5" outlineLevel="3" x14ac:dyDescent="0.25">
      <c r="A301" s="31" t="s">
        <v>490</v>
      </c>
      <c r="B301" s="32" t="s">
        <v>321</v>
      </c>
      <c r="C301" s="35"/>
      <c r="D301" s="32"/>
      <c r="E301" s="36">
        <f>E302</f>
        <v>900</v>
      </c>
      <c r="F301" s="36">
        <f>F302</f>
        <v>900</v>
      </c>
      <c r="G301" s="9"/>
    </row>
    <row r="302" spans="1:7" ht="60" outlineLevel="7" x14ac:dyDescent="0.25">
      <c r="A302" s="33" t="s">
        <v>490</v>
      </c>
      <c r="B302" s="34" t="s">
        <v>321</v>
      </c>
      <c r="C302" s="33" t="s">
        <v>15</v>
      </c>
      <c r="D302" s="34" t="s">
        <v>16</v>
      </c>
      <c r="E302" s="37">
        <v>900</v>
      </c>
      <c r="F302" s="37">
        <v>900</v>
      </c>
      <c r="G302" s="9"/>
    </row>
    <row r="303" spans="1:7" ht="85.5" outlineLevel="1" x14ac:dyDescent="0.25">
      <c r="A303" s="31" t="s">
        <v>322</v>
      </c>
      <c r="B303" s="32" t="s">
        <v>323</v>
      </c>
      <c r="C303" s="35"/>
      <c r="D303" s="32"/>
      <c r="E303" s="36">
        <f>E304+E310+E313</f>
        <v>36751.4</v>
      </c>
      <c r="F303" s="36">
        <f>F304+F310+F313</f>
        <v>36751.4</v>
      </c>
      <c r="G303" s="9"/>
    </row>
    <row r="304" spans="1:7" ht="57" outlineLevel="2" x14ac:dyDescent="0.25">
      <c r="A304" s="31" t="s">
        <v>324</v>
      </c>
      <c r="B304" s="32" t="s">
        <v>325</v>
      </c>
      <c r="C304" s="35"/>
      <c r="D304" s="32"/>
      <c r="E304" s="36">
        <f>E305+E307</f>
        <v>31158.6</v>
      </c>
      <c r="F304" s="36">
        <f>F305+F307</f>
        <v>31158.6</v>
      </c>
      <c r="G304" s="9"/>
    </row>
    <row r="305" spans="1:7" ht="71.25" outlineLevel="3" x14ac:dyDescent="0.25">
      <c r="A305" s="31" t="s">
        <v>326</v>
      </c>
      <c r="B305" s="32" t="s">
        <v>327</v>
      </c>
      <c r="C305" s="35"/>
      <c r="D305" s="32"/>
      <c r="E305" s="36">
        <f>E306</f>
        <v>0</v>
      </c>
      <c r="F305" s="36">
        <f>F306</f>
        <v>0</v>
      </c>
      <c r="G305" s="9"/>
    </row>
    <row r="306" spans="1:7" ht="60" outlineLevel="7" x14ac:dyDescent="0.25">
      <c r="A306" s="33" t="s">
        <v>326</v>
      </c>
      <c r="B306" s="34" t="s">
        <v>327</v>
      </c>
      <c r="C306" s="33" t="s">
        <v>15</v>
      </c>
      <c r="D306" s="34" t="s">
        <v>16</v>
      </c>
      <c r="E306" s="37">
        <v>0</v>
      </c>
      <c r="F306" s="37">
        <v>0</v>
      </c>
      <c r="G306" s="9"/>
    </row>
    <row r="307" spans="1:7" ht="57" outlineLevel="3" x14ac:dyDescent="0.25">
      <c r="A307" s="31" t="s">
        <v>328</v>
      </c>
      <c r="B307" s="32" t="s">
        <v>329</v>
      </c>
      <c r="C307" s="35"/>
      <c r="D307" s="32"/>
      <c r="E307" s="36">
        <f>E308+E309</f>
        <v>31158.6</v>
      </c>
      <c r="F307" s="36">
        <f>F308+F309</f>
        <v>31158.6</v>
      </c>
      <c r="G307" s="9"/>
    </row>
    <row r="308" spans="1:7" ht="60" outlineLevel="7" x14ac:dyDescent="0.25">
      <c r="A308" s="33" t="s">
        <v>328</v>
      </c>
      <c r="B308" s="34" t="s">
        <v>329</v>
      </c>
      <c r="C308" s="33" t="s">
        <v>15</v>
      </c>
      <c r="D308" s="34" t="s">
        <v>16</v>
      </c>
      <c r="E308" s="37">
        <f>2000</f>
        <v>2000</v>
      </c>
      <c r="F308" s="37">
        <f>2000</f>
        <v>2000</v>
      </c>
      <c r="G308" s="9"/>
    </row>
    <row r="309" spans="1:7" ht="90" outlineLevel="7" x14ac:dyDescent="0.25">
      <c r="A309" s="33" t="s">
        <v>328</v>
      </c>
      <c r="B309" s="34" t="s">
        <v>329</v>
      </c>
      <c r="C309" s="33" t="s">
        <v>49</v>
      </c>
      <c r="D309" s="34" t="s">
        <v>50</v>
      </c>
      <c r="E309" s="37">
        <v>29158.6</v>
      </c>
      <c r="F309" s="37">
        <v>29158.6</v>
      </c>
      <c r="G309" s="9"/>
    </row>
    <row r="310" spans="1:7" ht="99.75" outlineLevel="2" x14ac:dyDescent="0.25">
      <c r="A310" s="31" t="s">
        <v>330</v>
      </c>
      <c r="B310" s="32" t="s">
        <v>331</v>
      </c>
      <c r="C310" s="35"/>
      <c r="D310" s="32"/>
      <c r="E310" s="36">
        <f>E311</f>
        <v>200</v>
      </c>
      <c r="F310" s="36">
        <f>F311</f>
        <v>200</v>
      </c>
      <c r="G310" s="9"/>
    </row>
    <row r="311" spans="1:7" ht="71.25" outlineLevel="3" x14ac:dyDescent="0.25">
      <c r="A311" s="31" t="s">
        <v>332</v>
      </c>
      <c r="B311" s="32" t="s">
        <v>333</v>
      </c>
      <c r="C311" s="35"/>
      <c r="D311" s="32"/>
      <c r="E311" s="36">
        <f>E312</f>
        <v>200</v>
      </c>
      <c r="F311" s="36">
        <f>F312</f>
        <v>200</v>
      </c>
      <c r="G311" s="9"/>
    </row>
    <row r="312" spans="1:7" ht="60" outlineLevel="7" x14ac:dyDescent="0.25">
      <c r="A312" s="33" t="s">
        <v>332</v>
      </c>
      <c r="B312" s="34" t="s">
        <v>333</v>
      </c>
      <c r="C312" s="33" t="s">
        <v>15</v>
      </c>
      <c r="D312" s="34" t="s">
        <v>16</v>
      </c>
      <c r="E312" s="37">
        <v>200</v>
      </c>
      <c r="F312" s="37">
        <v>200</v>
      </c>
      <c r="G312" s="9"/>
    </row>
    <row r="313" spans="1:7" ht="57" outlineLevel="2" x14ac:dyDescent="0.25">
      <c r="A313" s="31" t="s">
        <v>334</v>
      </c>
      <c r="B313" s="32" t="s">
        <v>335</v>
      </c>
      <c r="C313" s="35"/>
      <c r="D313" s="32"/>
      <c r="E313" s="36">
        <f>E314</f>
        <v>5392.8</v>
      </c>
      <c r="F313" s="36">
        <f>F314</f>
        <v>5392.8</v>
      </c>
      <c r="G313" s="9"/>
    </row>
    <row r="314" spans="1:7" ht="57" outlineLevel="3" x14ac:dyDescent="0.25">
      <c r="A314" s="31" t="s">
        <v>336</v>
      </c>
      <c r="B314" s="32" t="s">
        <v>337</v>
      </c>
      <c r="C314" s="35"/>
      <c r="D314" s="32"/>
      <c r="E314" s="36">
        <f>E315</f>
        <v>5392.8</v>
      </c>
      <c r="F314" s="36">
        <f>F315</f>
        <v>5392.8</v>
      </c>
      <c r="G314" s="9"/>
    </row>
    <row r="315" spans="1:7" ht="90" outlineLevel="7" x14ac:dyDescent="0.25">
      <c r="A315" s="33" t="s">
        <v>336</v>
      </c>
      <c r="B315" s="34" t="s">
        <v>337</v>
      </c>
      <c r="C315" s="33" t="s">
        <v>49</v>
      </c>
      <c r="D315" s="34" t="s">
        <v>50</v>
      </c>
      <c r="E315" s="37">
        <v>5392.8</v>
      </c>
      <c r="F315" s="37">
        <v>5392.8</v>
      </c>
      <c r="G315" s="9"/>
    </row>
    <row r="316" spans="1:7" ht="114" x14ac:dyDescent="0.25">
      <c r="A316" s="31" t="s">
        <v>338</v>
      </c>
      <c r="B316" s="32" t="s">
        <v>339</v>
      </c>
      <c r="C316" s="35"/>
      <c r="D316" s="32"/>
      <c r="E316" s="36">
        <f t="shared" ref="E316:F318" si="7">E317</f>
        <v>250</v>
      </c>
      <c r="F316" s="36">
        <f t="shared" si="7"/>
        <v>250</v>
      </c>
      <c r="G316" s="9"/>
    </row>
    <row r="317" spans="1:7" ht="85.5" outlineLevel="1" x14ac:dyDescent="0.25">
      <c r="A317" s="31" t="s">
        <v>340</v>
      </c>
      <c r="B317" s="32" t="s">
        <v>341</v>
      </c>
      <c r="C317" s="35"/>
      <c r="D317" s="32"/>
      <c r="E317" s="36">
        <f t="shared" si="7"/>
        <v>250</v>
      </c>
      <c r="F317" s="36">
        <f t="shared" si="7"/>
        <v>250</v>
      </c>
      <c r="G317" s="9"/>
    </row>
    <row r="318" spans="1:7" ht="71.25" outlineLevel="2" x14ac:dyDescent="0.25">
      <c r="A318" s="31" t="s">
        <v>342</v>
      </c>
      <c r="B318" s="32" t="s">
        <v>343</v>
      </c>
      <c r="C318" s="35"/>
      <c r="D318" s="32"/>
      <c r="E318" s="36">
        <f t="shared" si="7"/>
        <v>250</v>
      </c>
      <c r="F318" s="36">
        <f t="shared" si="7"/>
        <v>250</v>
      </c>
      <c r="G318" s="9"/>
    </row>
    <row r="319" spans="1:7" ht="60" outlineLevel="7" x14ac:dyDescent="0.25">
      <c r="A319" s="33" t="s">
        <v>342</v>
      </c>
      <c r="B319" s="34" t="s">
        <v>343</v>
      </c>
      <c r="C319" s="33" t="s">
        <v>15</v>
      </c>
      <c r="D319" s="34" t="s">
        <v>16</v>
      </c>
      <c r="E319" s="37">
        <v>250</v>
      </c>
      <c r="F319" s="37">
        <v>250</v>
      </c>
      <c r="G319" s="9"/>
    </row>
    <row r="320" spans="1:7" ht="99.75" x14ac:dyDescent="0.25">
      <c r="A320" s="31" t="s">
        <v>344</v>
      </c>
      <c r="B320" s="32" t="s">
        <v>345</v>
      </c>
      <c r="C320" s="35"/>
      <c r="D320" s="32"/>
      <c r="E320" s="36">
        <f>E321+E324</f>
        <v>9844.2000000000007</v>
      </c>
      <c r="F320" s="36">
        <f>F321+F324</f>
        <v>9844.2000000000007</v>
      </c>
      <c r="G320" s="9"/>
    </row>
    <row r="321" spans="1:7" ht="85.5" outlineLevel="1" x14ac:dyDescent="0.25">
      <c r="A321" s="31" t="s">
        <v>346</v>
      </c>
      <c r="B321" s="32" t="s">
        <v>347</v>
      </c>
      <c r="C321" s="35"/>
      <c r="D321" s="32"/>
      <c r="E321" s="36">
        <f>E322</f>
        <v>5512</v>
      </c>
      <c r="F321" s="36">
        <f>F322</f>
        <v>5512</v>
      </c>
      <c r="G321" s="9"/>
    </row>
    <row r="322" spans="1:7" ht="71.25" outlineLevel="2" x14ac:dyDescent="0.25">
      <c r="A322" s="31" t="s">
        <v>348</v>
      </c>
      <c r="B322" s="32" t="s">
        <v>349</v>
      </c>
      <c r="C322" s="35"/>
      <c r="D322" s="32"/>
      <c r="E322" s="36">
        <f>E323</f>
        <v>5512</v>
      </c>
      <c r="F322" s="36">
        <f>F323</f>
        <v>5512</v>
      </c>
      <c r="G322" s="9"/>
    </row>
    <row r="323" spans="1:7" ht="75" outlineLevel="7" x14ac:dyDescent="0.25">
      <c r="A323" s="33" t="s">
        <v>348</v>
      </c>
      <c r="B323" s="34" t="s">
        <v>349</v>
      </c>
      <c r="C323" s="33" t="s">
        <v>15</v>
      </c>
      <c r="D323" s="34" t="s">
        <v>16</v>
      </c>
      <c r="E323" s="37">
        <v>5512</v>
      </c>
      <c r="F323" s="37">
        <v>5512</v>
      </c>
      <c r="G323" s="9"/>
    </row>
    <row r="324" spans="1:7" ht="114" outlineLevel="1" x14ac:dyDescent="0.25">
      <c r="A324" s="31" t="s">
        <v>350</v>
      </c>
      <c r="B324" s="32" t="s">
        <v>351</v>
      </c>
      <c r="C324" s="35"/>
      <c r="D324" s="32"/>
      <c r="E324" s="36">
        <f>E325</f>
        <v>4332.2</v>
      </c>
      <c r="F324" s="36">
        <f>F325</f>
        <v>4332.2</v>
      </c>
      <c r="G324" s="9"/>
    </row>
    <row r="325" spans="1:7" ht="85.5" outlineLevel="2" x14ac:dyDescent="0.25">
      <c r="A325" s="31" t="s">
        <v>352</v>
      </c>
      <c r="B325" s="32" t="s">
        <v>353</v>
      </c>
      <c r="C325" s="35"/>
      <c r="D325" s="32"/>
      <c r="E325" s="36">
        <f>E326</f>
        <v>4332.2</v>
      </c>
      <c r="F325" s="36">
        <f>F326</f>
        <v>4332.2</v>
      </c>
      <c r="G325" s="9"/>
    </row>
    <row r="326" spans="1:7" ht="75" outlineLevel="7" x14ac:dyDescent="0.25">
      <c r="A326" s="33" t="s">
        <v>352</v>
      </c>
      <c r="B326" s="34" t="s">
        <v>353</v>
      </c>
      <c r="C326" s="33" t="s">
        <v>15</v>
      </c>
      <c r="D326" s="34" t="s">
        <v>16</v>
      </c>
      <c r="E326" s="37">
        <v>4332.2</v>
      </c>
      <c r="F326" s="37">
        <v>4332.2</v>
      </c>
      <c r="G326" s="9"/>
    </row>
    <row r="327" spans="1:7" ht="142.5" x14ac:dyDescent="0.25">
      <c r="A327" s="31" t="s">
        <v>354</v>
      </c>
      <c r="B327" s="32" t="s">
        <v>469</v>
      </c>
      <c r="C327" s="35"/>
      <c r="D327" s="32"/>
      <c r="E327" s="36">
        <f>E328</f>
        <v>1279</v>
      </c>
      <c r="F327" s="36">
        <f>F328</f>
        <v>1279</v>
      </c>
      <c r="G327" s="9"/>
    </row>
    <row r="328" spans="1:7" ht="99.75" outlineLevel="1" x14ac:dyDescent="0.25">
      <c r="A328" s="31" t="s">
        <v>355</v>
      </c>
      <c r="B328" s="32" t="s">
        <v>356</v>
      </c>
      <c r="C328" s="35"/>
      <c r="D328" s="32"/>
      <c r="E328" s="36">
        <f>E329</f>
        <v>1279</v>
      </c>
      <c r="F328" s="36">
        <f>F329</f>
        <v>1279</v>
      </c>
      <c r="G328" s="9"/>
    </row>
    <row r="329" spans="1:7" ht="57" outlineLevel="2" x14ac:dyDescent="0.25">
      <c r="A329" s="31" t="s">
        <v>357</v>
      </c>
      <c r="B329" s="32" t="s">
        <v>358</v>
      </c>
      <c r="C329" s="35"/>
      <c r="D329" s="32"/>
      <c r="E329" s="36">
        <f>E330+E331</f>
        <v>1279</v>
      </c>
      <c r="F329" s="36">
        <f>F330+F331</f>
        <v>1279</v>
      </c>
      <c r="G329" s="9"/>
    </row>
    <row r="330" spans="1:7" ht="180" outlineLevel="7" x14ac:dyDescent="0.25">
      <c r="A330" s="33" t="s">
        <v>357</v>
      </c>
      <c r="B330" s="34" t="s">
        <v>358</v>
      </c>
      <c r="C330" s="33" t="s">
        <v>13</v>
      </c>
      <c r="D330" s="34" t="s">
        <v>14</v>
      </c>
      <c r="E330" s="37">
        <f>1279</f>
        <v>1279</v>
      </c>
      <c r="F330" s="37">
        <f>1279</f>
        <v>1279</v>
      </c>
      <c r="G330" s="9"/>
    </row>
    <row r="331" spans="1:7" ht="60" hidden="1" outlineLevel="7" x14ac:dyDescent="0.25">
      <c r="A331" s="33" t="s">
        <v>357</v>
      </c>
      <c r="B331" s="34" t="s">
        <v>358</v>
      </c>
      <c r="C331" s="33" t="s">
        <v>15</v>
      </c>
      <c r="D331" s="34" t="s">
        <v>16</v>
      </c>
      <c r="E331" s="37"/>
      <c r="F331" s="37"/>
      <c r="G331" s="9"/>
    </row>
    <row r="332" spans="1:7" ht="114" x14ac:dyDescent="0.25">
      <c r="A332" s="31" t="s">
        <v>359</v>
      </c>
      <c r="B332" s="32" t="s">
        <v>360</v>
      </c>
      <c r="C332" s="35"/>
      <c r="D332" s="32"/>
      <c r="E332" s="36">
        <f t="shared" ref="E332:F334" si="8">E333</f>
        <v>6248.9</v>
      </c>
      <c r="F332" s="36">
        <f t="shared" si="8"/>
        <v>6162.4400000000005</v>
      </c>
      <c r="G332" s="9"/>
    </row>
    <row r="333" spans="1:7" ht="42.75" outlineLevel="1" x14ac:dyDescent="0.25">
      <c r="A333" s="31" t="s">
        <v>361</v>
      </c>
      <c r="B333" s="32" t="s">
        <v>362</v>
      </c>
      <c r="C333" s="35"/>
      <c r="D333" s="32"/>
      <c r="E333" s="36">
        <f t="shared" si="8"/>
        <v>6248.9</v>
      </c>
      <c r="F333" s="36">
        <f t="shared" si="8"/>
        <v>6162.4400000000005</v>
      </c>
      <c r="G333" s="9"/>
    </row>
    <row r="334" spans="1:7" ht="42.75" outlineLevel="2" x14ac:dyDescent="0.25">
      <c r="A334" s="31" t="s">
        <v>363</v>
      </c>
      <c r="B334" s="32" t="s">
        <v>364</v>
      </c>
      <c r="C334" s="35"/>
      <c r="D334" s="32"/>
      <c r="E334" s="36">
        <f t="shared" si="8"/>
        <v>6248.9</v>
      </c>
      <c r="F334" s="36">
        <f t="shared" si="8"/>
        <v>6162.4400000000005</v>
      </c>
      <c r="G334" s="9"/>
    </row>
    <row r="335" spans="1:7" ht="45" outlineLevel="7" x14ac:dyDescent="0.25">
      <c r="A335" s="33" t="s">
        <v>363</v>
      </c>
      <c r="B335" s="34" t="s">
        <v>364</v>
      </c>
      <c r="C335" s="33" t="s">
        <v>39</v>
      </c>
      <c r="D335" s="34" t="s">
        <v>40</v>
      </c>
      <c r="E335" s="37">
        <f>4890.5+1358.4</f>
        <v>6248.9</v>
      </c>
      <c r="F335" s="37">
        <f>4804.04+1358.4</f>
        <v>6162.4400000000005</v>
      </c>
      <c r="G335" s="9"/>
    </row>
    <row r="336" spans="1:7" ht="114" x14ac:dyDescent="0.25">
      <c r="A336" s="31" t="s">
        <v>365</v>
      </c>
      <c r="B336" s="32" t="s">
        <v>470</v>
      </c>
      <c r="C336" s="35"/>
      <c r="D336" s="32"/>
      <c r="E336" s="36">
        <f>E337</f>
        <v>25750</v>
      </c>
      <c r="F336" s="36">
        <f>F337</f>
        <v>26522</v>
      </c>
      <c r="G336" s="9"/>
    </row>
    <row r="337" spans="1:7" ht="57" outlineLevel="1" x14ac:dyDescent="0.25">
      <c r="A337" s="31" t="s">
        <v>366</v>
      </c>
      <c r="B337" s="32" t="s">
        <v>471</v>
      </c>
      <c r="C337" s="35"/>
      <c r="D337" s="32"/>
      <c r="E337" s="36">
        <f>E338+E340+E343</f>
        <v>25750</v>
      </c>
      <c r="F337" s="36">
        <f>F338+F340+F343</f>
        <v>26522</v>
      </c>
      <c r="G337" s="9"/>
    </row>
    <row r="338" spans="1:7" ht="71.25" outlineLevel="2" x14ac:dyDescent="0.25">
      <c r="A338" s="31" t="s">
        <v>367</v>
      </c>
      <c r="B338" s="32" t="s">
        <v>368</v>
      </c>
      <c r="C338" s="35"/>
      <c r="D338" s="32"/>
      <c r="E338" s="36">
        <f>E339</f>
        <v>25750</v>
      </c>
      <c r="F338" s="36">
        <f>F339</f>
        <v>26522</v>
      </c>
      <c r="G338" s="9"/>
    </row>
    <row r="339" spans="1:7" ht="60" outlineLevel="7" x14ac:dyDescent="0.25">
      <c r="A339" s="33" t="s">
        <v>367</v>
      </c>
      <c r="B339" s="34" t="s">
        <v>368</v>
      </c>
      <c r="C339" s="33" t="s">
        <v>15</v>
      </c>
      <c r="D339" s="34" t="s">
        <v>16</v>
      </c>
      <c r="E339" s="37">
        <f>25000+750</f>
        <v>25750</v>
      </c>
      <c r="F339" s="37">
        <f>25000+1522</f>
        <v>26522</v>
      </c>
      <c r="G339" s="9"/>
    </row>
    <row r="340" spans="1:7" ht="42.75" hidden="1" outlineLevel="2" x14ac:dyDescent="0.25">
      <c r="A340" s="31" t="s">
        <v>369</v>
      </c>
      <c r="B340" s="32" t="s">
        <v>370</v>
      </c>
      <c r="C340" s="35"/>
      <c r="D340" s="32"/>
      <c r="E340" s="36">
        <f>E341</f>
        <v>0</v>
      </c>
      <c r="F340" s="36">
        <f>F341</f>
        <v>0</v>
      </c>
      <c r="G340" s="9"/>
    </row>
    <row r="341" spans="1:7" ht="60" hidden="1" outlineLevel="7" x14ac:dyDescent="0.25">
      <c r="A341" s="33" t="s">
        <v>369</v>
      </c>
      <c r="B341" s="34" t="s">
        <v>370</v>
      </c>
      <c r="C341" s="33" t="s">
        <v>15</v>
      </c>
      <c r="D341" s="34" t="s">
        <v>16</v>
      </c>
      <c r="E341" s="37"/>
      <c r="F341" s="37"/>
      <c r="G341" s="9"/>
    </row>
    <row r="342" spans="1:7" ht="42.75" hidden="1" outlineLevel="7" x14ac:dyDescent="0.25">
      <c r="A342" s="31" t="s">
        <v>491</v>
      </c>
      <c r="B342" s="32" t="s">
        <v>492</v>
      </c>
      <c r="C342" s="35"/>
      <c r="D342" s="32"/>
      <c r="E342" s="36">
        <f>E343</f>
        <v>0</v>
      </c>
      <c r="F342" s="36">
        <f>F343</f>
        <v>0</v>
      </c>
      <c r="G342" s="9"/>
    </row>
    <row r="343" spans="1:7" ht="128.25" hidden="1" outlineLevel="2" x14ac:dyDescent="0.25">
      <c r="A343" s="31" t="s">
        <v>493</v>
      </c>
      <c r="B343" s="32" t="s">
        <v>494</v>
      </c>
      <c r="C343" s="35"/>
      <c r="D343" s="32"/>
      <c r="E343" s="36">
        <f>E344</f>
        <v>0</v>
      </c>
      <c r="F343" s="36">
        <f>F344</f>
        <v>0</v>
      </c>
      <c r="G343" s="9"/>
    </row>
    <row r="344" spans="1:7" ht="172.5" hidden="1" customHeight="1" outlineLevel="7" x14ac:dyDescent="0.25">
      <c r="A344" s="33" t="s">
        <v>493</v>
      </c>
      <c r="B344" s="34" t="s">
        <v>494</v>
      </c>
      <c r="C344" s="33" t="s">
        <v>15</v>
      </c>
      <c r="D344" s="34" t="s">
        <v>16</v>
      </c>
      <c r="E344" s="37">
        <v>0</v>
      </c>
      <c r="F344" s="37">
        <v>0</v>
      </c>
      <c r="G344" s="9"/>
    </row>
    <row r="345" spans="1:7" ht="85.5" x14ac:dyDescent="0.25">
      <c r="A345" s="31" t="s">
        <v>371</v>
      </c>
      <c r="B345" s="32" t="s">
        <v>372</v>
      </c>
      <c r="C345" s="35"/>
      <c r="D345" s="32"/>
      <c r="E345" s="36">
        <f t="shared" ref="E345:F347" si="9">E346</f>
        <v>14405.7</v>
      </c>
      <c r="F345" s="36">
        <f t="shared" si="9"/>
        <v>14405.7</v>
      </c>
      <c r="G345" s="9"/>
    </row>
    <row r="346" spans="1:7" ht="57" outlineLevel="1" x14ac:dyDescent="0.25">
      <c r="A346" s="31" t="s">
        <v>373</v>
      </c>
      <c r="B346" s="32" t="s">
        <v>472</v>
      </c>
      <c r="C346" s="35"/>
      <c r="D346" s="32"/>
      <c r="E346" s="36">
        <f t="shared" si="9"/>
        <v>14405.7</v>
      </c>
      <c r="F346" s="36">
        <f t="shared" si="9"/>
        <v>14405.7</v>
      </c>
      <c r="G346" s="9"/>
    </row>
    <row r="347" spans="1:7" ht="42.75" outlineLevel="2" x14ac:dyDescent="0.25">
      <c r="A347" s="31" t="s">
        <v>374</v>
      </c>
      <c r="B347" s="32" t="s">
        <v>375</v>
      </c>
      <c r="C347" s="35"/>
      <c r="D347" s="32"/>
      <c r="E347" s="36">
        <f t="shared" si="9"/>
        <v>14405.7</v>
      </c>
      <c r="F347" s="36">
        <f t="shared" si="9"/>
        <v>14405.7</v>
      </c>
      <c r="G347" s="9"/>
    </row>
    <row r="348" spans="1:7" ht="60" outlineLevel="7" x14ac:dyDescent="0.25">
      <c r="A348" s="33" t="s">
        <v>374</v>
      </c>
      <c r="B348" s="34" t="s">
        <v>375</v>
      </c>
      <c r="C348" s="33" t="s">
        <v>15</v>
      </c>
      <c r="D348" s="34" t="s">
        <v>16</v>
      </c>
      <c r="E348" s="37">
        <v>14405.7</v>
      </c>
      <c r="F348" s="37">
        <v>14405.7</v>
      </c>
      <c r="G348" s="9"/>
    </row>
    <row r="349" spans="1:7" ht="128.25" outlineLevel="7" x14ac:dyDescent="0.25">
      <c r="A349" s="31" t="s">
        <v>495</v>
      </c>
      <c r="B349" s="32" t="s">
        <v>496</v>
      </c>
      <c r="C349" s="35"/>
      <c r="D349" s="32"/>
      <c r="E349" s="36">
        <f t="shared" ref="E349:F351" si="10">E350</f>
        <v>4621.1400000000003</v>
      </c>
      <c r="F349" s="36">
        <f t="shared" si="10"/>
        <v>3575.91</v>
      </c>
      <c r="G349" s="9"/>
    </row>
    <row r="350" spans="1:7" ht="57" outlineLevel="7" x14ac:dyDescent="0.25">
      <c r="A350" s="31" t="s">
        <v>498</v>
      </c>
      <c r="B350" s="32" t="s">
        <v>497</v>
      </c>
      <c r="C350" s="35"/>
      <c r="D350" s="32"/>
      <c r="E350" s="36">
        <f t="shared" si="10"/>
        <v>4621.1400000000003</v>
      </c>
      <c r="F350" s="36">
        <f t="shared" si="10"/>
        <v>3575.91</v>
      </c>
      <c r="G350" s="9"/>
    </row>
    <row r="351" spans="1:7" ht="38.25" customHeight="1" outlineLevel="7" x14ac:dyDescent="0.25">
      <c r="A351" s="31" t="s">
        <v>500</v>
      </c>
      <c r="B351" s="32" t="s">
        <v>499</v>
      </c>
      <c r="C351" s="35"/>
      <c r="D351" s="32"/>
      <c r="E351" s="36">
        <f t="shared" si="10"/>
        <v>4621.1400000000003</v>
      </c>
      <c r="F351" s="36">
        <f t="shared" si="10"/>
        <v>3575.91</v>
      </c>
      <c r="G351" s="9"/>
    </row>
    <row r="352" spans="1:7" ht="60" outlineLevel="7" x14ac:dyDescent="0.25">
      <c r="A352" s="33" t="s">
        <v>500</v>
      </c>
      <c r="B352" s="34" t="s">
        <v>499</v>
      </c>
      <c r="C352" s="33" t="s">
        <v>15</v>
      </c>
      <c r="D352" s="34" t="s">
        <v>16</v>
      </c>
      <c r="E352" s="37">
        <v>4621.1400000000003</v>
      </c>
      <c r="F352" s="37">
        <v>3575.91</v>
      </c>
      <c r="G352" s="9"/>
    </row>
    <row r="353" spans="1:7" ht="114" x14ac:dyDescent="0.25">
      <c r="A353" s="31" t="s">
        <v>376</v>
      </c>
      <c r="B353" s="32" t="s">
        <v>377</v>
      </c>
      <c r="C353" s="35"/>
      <c r="D353" s="32"/>
      <c r="E353" s="36">
        <f>E354</f>
        <v>0</v>
      </c>
      <c r="F353" s="36">
        <f>F354</f>
        <v>82560.05</v>
      </c>
      <c r="G353" s="9"/>
    </row>
    <row r="354" spans="1:7" ht="42.75" outlineLevel="1" collapsed="1" x14ac:dyDescent="0.25">
      <c r="A354" s="31" t="s">
        <v>379</v>
      </c>
      <c r="B354" s="32" t="s">
        <v>380</v>
      </c>
      <c r="C354" s="35"/>
      <c r="D354" s="32"/>
      <c r="E354" s="36">
        <f>E355+E357</f>
        <v>0</v>
      </c>
      <c r="F354" s="36">
        <f>F355+F357</f>
        <v>82560.05</v>
      </c>
      <c r="G354" s="9"/>
    </row>
    <row r="355" spans="1:7" ht="114" hidden="1" outlineLevel="2" x14ac:dyDescent="0.25">
      <c r="A355" s="31" t="s">
        <v>381</v>
      </c>
      <c r="B355" s="32" t="s">
        <v>382</v>
      </c>
      <c r="C355" s="35"/>
      <c r="D355" s="32"/>
      <c r="E355" s="36">
        <f>E356</f>
        <v>0</v>
      </c>
      <c r="F355" s="36">
        <f>F356</f>
        <v>0</v>
      </c>
      <c r="G355" s="9"/>
    </row>
    <row r="356" spans="1:7" ht="105" hidden="1" outlineLevel="7" x14ac:dyDescent="0.25">
      <c r="A356" s="33" t="s">
        <v>381</v>
      </c>
      <c r="B356" s="34" t="s">
        <v>382</v>
      </c>
      <c r="C356" s="33" t="s">
        <v>49</v>
      </c>
      <c r="D356" s="34" t="s">
        <v>50</v>
      </c>
      <c r="E356" s="37">
        <v>0</v>
      </c>
      <c r="F356" s="37">
        <v>0</v>
      </c>
      <c r="G356" s="9"/>
    </row>
    <row r="357" spans="1:7" ht="42.75" outlineLevel="7" x14ac:dyDescent="0.25">
      <c r="A357" s="31" t="s">
        <v>510</v>
      </c>
      <c r="B357" s="32" t="s">
        <v>509</v>
      </c>
      <c r="C357" s="35"/>
      <c r="D357" s="32"/>
      <c r="E357" s="36">
        <f>E358</f>
        <v>0</v>
      </c>
      <c r="F357" s="36">
        <f>F358</f>
        <v>82560.05</v>
      </c>
      <c r="G357" s="9"/>
    </row>
    <row r="358" spans="1:7" ht="75" outlineLevel="7" x14ac:dyDescent="0.25">
      <c r="A358" s="33" t="s">
        <v>510</v>
      </c>
      <c r="B358" s="34" t="s">
        <v>509</v>
      </c>
      <c r="C358" s="33" t="s">
        <v>384</v>
      </c>
      <c r="D358" s="34" t="s">
        <v>385</v>
      </c>
      <c r="E358" s="37">
        <v>0</v>
      </c>
      <c r="F358" s="37">
        <v>82560.05</v>
      </c>
      <c r="G358" s="9"/>
    </row>
    <row r="359" spans="1:7" ht="171" x14ac:dyDescent="0.25">
      <c r="A359" s="31" t="s">
        <v>501</v>
      </c>
      <c r="B359" s="32" t="s">
        <v>383</v>
      </c>
      <c r="C359" s="35"/>
      <c r="D359" s="32"/>
      <c r="E359" s="36">
        <f t="shared" ref="E359:F361" si="11">E360</f>
        <v>3575.63</v>
      </c>
      <c r="F359" s="36">
        <f t="shared" si="11"/>
        <v>3575.63</v>
      </c>
      <c r="G359" s="9"/>
    </row>
    <row r="360" spans="1:7" ht="85.5" outlineLevel="1" x14ac:dyDescent="0.25">
      <c r="A360" s="31" t="s">
        <v>502</v>
      </c>
      <c r="B360" s="32" t="s">
        <v>386</v>
      </c>
      <c r="C360" s="35"/>
      <c r="D360" s="32"/>
      <c r="E360" s="36">
        <f t="shared" si="11"/>
        <v>3575.63</v>
      </c>
      <c r="F360" s="36">
        <f t="shared" si="11"/>
        <v>3575.63</v>
      </c>
      <c r="G360" s="9"/>
    </row>
    <row r="361" spans="1:7" ht="128.25" outlineLevel="2" x14ac:dyDescent="0.25">
      <c r="A361" s="31" t="s">
        <v>503</v>
      </c>
      <c r="B361" s="32" t="s">
        <v>387</v>
      </c>
      <c r="C361" s="35"/>
      <c r="D361" s="32"/>
      <c r="E361" s="36">
        <f t="shared" si="11"/>
        <v>3575.63</v>
      </c>
      <c r="F361" s="36">
        <f t="shared" si="11"/>
        <v>3575.63</v>
      </c>
      <c r="G361" s="9"/>
    </row>
    <row r="362" spans="1:7" ht="120" outlineLevel="7" x14ac:dyDescent="0.25">
      <c r="A362" s="33" t="s">
        <v>503</v>
      </c>
      <c r="B362" s="34" t="s">
        <v>387</v>
      </c>
      <c r="C362" s="33" t="s">
        <v>384</v>
      </c>
      <c r="D362" s="34" t="s">
        <v>385</v>
      </c>
      <c r="E362" s="37">
        <f>3575.63</f>
        <v>3575.63</v>
      </c>
      <c r="F362" s="37">
        <f>3575.63</f>
        <v>3575.63</v>
      </c>
      <c r="G362" s="9"/>
    </row>
    <row r="363" spans="1:7" ht="99.75" x14ac:dyDescent="0.25">
      <c r="A363" s="31" t="s">
        <v>504</v>
      </c>
      <c r="B363" s="32" t="s">
        <v>388</v>
      </c>
      <c r="C363" s="35"/>
      <c r="D363" s="32"/>
      <c r="E363" s="36">
        <f>E364+E367</f>
        <v>60</v>
      </c>
      <c r="F363" s="36">
        <f>F364+F367</f>
        <v>60</v>
      </c>
      <c r="G363" s="9"/>
    </row>
    <row r="364" spans="1:7" ht="57" outlineLevel="1" x14ac:dyDescent="0.25">
      <c r="A364" s="31" t="s">
        <v>505</v>
      </c>
      <c r="B364" s="32" t="s">
        <v>389</v>
      </c>
      <c r="C364" s="35"/>
      <c r="D364" s="32"/>
      <c r="E364" s="36">
        <f>E365</f>
        <v>40</v>
      </c>
      <c r="F364" s="36">
        <f>F365</f>
        <v>40</v>
      </c>
      <c r="G364" s="9"/>
    </row>
    <row r="365" spans="1:7" ht="42.75" outlineLevel="2" x14ac:dyDescent="0.25">
      <c r="A365" s="31" t="s">
        <v>506</v>
      </c>
      <c r="B365" s="32" t="s">
        <v>390</v>
      </c>
      <c r="C365" s="35"/>
      <c r="D365" s="32"/>
      <c r="E365" s="36">
        <f>E366</f>
        <v>40</v>
      </c>
      <c r="F365" s="36">
        <f>F366</f>
        <v>40</v>
      </c>
      <c r="G365" s="9"/>
    </row>
    <row r="366" spans="1:7" ht="60" outlineLevel="7" x14ac:dyDescent="0.25">
      <c r="A366" s="33" t="s">
        <v>506</v>
      </c>
      <c r="B366" s="34" t="s">
        <v>390</v>
      </c>
      <c r="C366" s="33" t="s">
        <v>15</v>
      </c>
      <c r="D366" s="34" t="s">
        <v>16</v>
      </c>
      <c r="E366" s="37">
        <v>40</v>
      </c>
      <c r="F366" s="37">
        <v>40</v>
      </c>
      <c r="G366" s="9"/>
    </row>
    <row r="367" spans="1:7" ht="71.25" outlineLevel="1" x14ac:dyDescent="0.25">
      <c r="A367" s="31" t="s">
        <v>507</v>
      </c>
      <c r="B367" s="32" t="s">
        <v>391</v>
      </c>
      <c r="C367" s="35"/>
      <c r="D367" s="32"/>
      <c r="E367" s="36">
        <f>E368</f>
        <v>20</v>
      </c>
      <c r="F367" s="36">
        <f>F368</f>
        <v>20</v>
      </c>
      <c r="G367" s="9"/>
    </row>
    <row r="368" spans="1:7" ht="57" outlineLevel="2" x14ac:dyDescent="0.25">
      <c r="A368" s="31" t="s">
        <v>508</v>
      </c>
      <c r="B368" s="32" t="s">
        <v>392</v>
      </c>
      <c r="C368" s="35"/>
      <c r="D368" s="32"/>
      <c r="E368" s="36">
        <f>E369</f>
        <v>20</v>
      </c>
      <c r="F368" s="36">
        <f>F369</f>
        <v>20</v>
      </c>
      <c r="G368" s="9"/>
    </row>
    <row r="369" spans="1:7" ht="60" outlineLevel="7" x14ac:dyDescent="0.25">
      <c r="A369" s="46" t="s">
        <v>508</v>
      </c>
      <c r="B369" s="47" t="s">
        <v>392</v>
      </c>
      <c r="C369" s="46" t="s">
        <v>15</v>
      </c>
      <c r="D369" s="47" t="s">
        <v>16</v>
      </c>
      <c r="E369" s="48">
        <v>20</v>
      </c>
      <c r="F369" s="48">
        <v>20</v>
      </c>
      <c r="G369" s="9"/>
    </row>
    <row r="370" spans="1:7" ht="85.5" hidden="1" outlineLevel="7" x14ac:dyDescent="0.25">
      <c r="A370" s="51" t="s">
        <v>517</v>
      </c>
      <c r="B370" s="32" t="s">
        <v>518</v>
      </c>
      <c r="C370" s="49"/>
      <c r="D370" s="50"/>
      <c r="E370" s="52">
        <f t="shared" ref="E370:F372" si="12">E371</f>
        <v>0</v>
      </c>
      <c r="F370" s="52">
        <f t="shared" si="12"/>
        <v>0</v>
      </c>
      <c r="G370" s="9"/>
    </row>
    <row r="371" spans="1:7" ht="85.5" hidden="1" outlineLevel="7" x14ac:dyDescent="0.25">
      <c r="A371" s="31" t="s">
        <v>519</v>
      </c>
      <c r="B371" s="32" t="s">
        <v>520</v>
      </c>
      <c r="C371" s="49"/>
      <c r="D371" s="50"/>
      <c r="E371" s="52">
        <f t="shared" si="12"/>
        <v>0</v>
      </c>
      <c r="F371" s="52">
        <f t="shared" si="12"/>
        <v>0</v>
      </c>
      <c r="G371" s="9"/>
    </row>
    <row r="372" spans="1:7" ht="71.25" hidden="1" outlineLevel="7" x14ac:dyDescent="0.25">
      <c r="A372" s="31" t="s">
        <v>521</v>
      </c>
      <c r="B372" s="32" t="s">
        <v>522</v>
      </c>
      <c r="C372" s="49"/>
      <c r="D372" s="50"/>
      <c r="E372" s="52">
        <f t="shared" si="12"/>
        <v>0</v>
      </c>
      <c r="F372" s="52">
        <f t="shared" si="12"/>
        <v>0</v>
      </c>
      <c r="G372" s="9"/>
    </row>
    <row r="373" spans="1:7" ht="60" hidden="1" outlineLevel="7" x14ac:dyDescent="0.25">
      <c r="A373" s="46" t="s">
        <v>521</v>
      </c>
      <c r="B373" s="47" t="s">
        <v>522</v>
      </c>
      <c r="C373" s="53" t="s">
        <v>15</v>
      </c>
      <c r="D373" s="54" t="s">
        <v>16</v>
      </c>
      <c r="E373" s="55"/>
      <c r="F373" s="55">
        <v>0</v>
      </c>
      <c r="G373" s="9"/>
    </row>
    <row r="374" spans="1:7" ht="99.75" outlineLevel="7" x14ac:dyDescent="0.25">
      <c r="A374" s="51" t="s">
        <v>523</v>
      </c>
      <c r="B374" s="32" t="s">
        <v>528</v>
      </c>
      <c r="C374" s="49"/>
      <c r="D374" s="50"/>
      <c r="E374" s="52">
        <f t="shared" ref="E374:F376" si="13">E375</f>
        <v>11885.7</v>
      </c>
      <c r="F374" s="52">
        <f t="shared" si="13"/>
        <v>11885.7</v>
      </c>
      <c r="G374" s="9"/>
    </row>
    <row r="375" spans="1:7" ht="99.75" outlineLevel="7" x14ac:dyDescent="0.25">
      <c r="A375" s="31" t="s">
        <v>524</v>
      </c>
      <c r="B375" s="32" t="s">
        <v>526</v>
      </c>
      <c r="C375" s="49"/>
      <c r="D375" s="50"/>
      <c r="E375" s="52">
        <f t="shared" si="13"/>
        <v>11885.7</v>
      </c>
      <c r="F375" s="52">
        <f t="shared" si="13"/>
        <v>11885.7</v>
      </c>
      <c r="G375" s="9"/>
    </row>
    <row r="376" spans="1:7" ht="85.5" outlineLevel="7" x14ac:dyDescent="0.25">
      <c r="A376" s="31" t="s">
        <v>525</v>
      </c>
      <c r="B376" s="32" t="s">
        <v>527</v>
      </c>
      <c r="C376" s="49"/>
      <c r="D376" s="50"/>
      <c r="E376" s="52">
        <f t="shared" si="13"/>
        <v>11885.7</v>
      </c>
      <c r="F376" s="52">
        <f t="shared" si="13"/>
        <v>11885.7</v>
      </c>
      <c r="G376" s="9"/>
    </row>
    <row r="377" spans="1:7" ht="75" outlineLevel="7" x14ac:dyDescent="0.25">
      <c r="A377" s="46" t="s">
        <v>525</v>
      </c>
      <c r="B377" s="56" t="s">
        <v>527</v>
      </c>
      <c r="C377" s="53" t="s">
        <v>15</v>
      </c>
      <c r="D377" s="54" t="s">
        <v>16</v>
      </c>
      <c r="E377" s="55">
        <v>11885.7</v>
      </c>
      <c r="F377" s="55">
        <v>11885.7</v>
      </c>
      <c r="G377" s="9"/>
    </row>
    <row r="378" spans="1:7" ht="28.5" outlineLevel="7" x14ac:dyDescent="0.25">
      <c r="A378" s="51" t="s">
        <v>529</v>
      </c>
      <c r="B378" s="32" t="s">
        <v>530</v>
      </c>
      <c r="C378" s="49"/>
      <c r="D378" s="50"/>
      <c r="E378" s="52">
        <f t="shared" ref="E378:F380" si="14">E379</f>
        <v>4800</v>
      </c>
      <c r="F378" s="52">
        <f t="shared" si="14"/>
        <v>7200</v>
      </c>
      <c r="G378" s="9"/>
    </row>
    <row r="379" spans="1:7" ht="99.75" outlineLevel="7" x14ac:dyDescent="0.25">
      <c r="A379" s="31" t="s">
        <v>531</v>
      </c>
      <c r="B379" s="32" t="s">
        <v>533</v>
      </c>
      <c r="C379" s="49"/>
      <c r="D379" s="50"/>
      <c r="E379" s="52">
        <f t="shared" si="14"/>
        <v>4800</v>
      </c>
      <c r="F379" s="52">
        <f t="shared" si="14"/>
        <v>7200</v>
      </c>
      <c r="G379" s="9"/>
    </row>
    <row r="380" spans="1:7" ht="85.5" outlineLevel="7" x14ac:dyDescent="0.25">
      <c r="A380" s="31" t="s">
        <v>532</v>
      </c>
      <c r="B380" s="32" t="s">
        <v>534</v>
      </c>
      <c r="C380" s="49"/>
      <c r="D380" s="50"/>
      <c r="E380" s="52">
        <f t="shared" si="14"/>
        <v>4800</v>
      </c>
      <c r="F380" s="52">
        <f t="shared" si="14"/>
        <v>7200</v>
      </c>
      <c r="G380" s="9"/>
    </row>
    <row r="381" spans="1:7" ht="75" outlineLevel="7" x14ac:dyDescent="0.25">
      <c r="A381" s="46" t="s">
        <v>532</v>
      </c>
      <c r="B381" s="56" t="s">
        <v>534</v>
      </c>
      <c r="C381" s="53" t="s">
        <v>15</v>
      </c>
      <c r="D381" s="54" t="s">
        <v>16</v>
      </c>
      <c r="E381" s="55">
        <v>4800</v>
      </c>
      <c r="F381" s="55">
        <v>7200</v>
      </c>
      <c r="G381" s="9"/>
    </row>
    <row r="382" spans="1:7" ht="57" outlineLevel="7" x14ac:dyDescent="0.25">
      <c r="A382" s="51" t="s">
        <v>535</v>
      </c>
      <c r="B382" s="32" t="s">
        <v>536</v>
      </c>
      <c r="C382" s="49"/>
      <c r="D382" s="50"/>
      <c r="E382" s="57">
        <f t="shared" ref="E382:F384" si="15">E383</f>
        <v>1940</v>
      </c>
      <c r="F382" s="57">
        <f t="shared" si="15"/>
        <v>0</v>
      </c>
      <c r="G382" s="9"/>
    </row>
    <row r="383" spans="1:7" ht="57" outlineLevel="7" x14ac:dyDescent="0.25">
      <c r="A383" s="31" t="s">
        <v>537</v>
      </c>
      <c r="B383" s="32" t="s">
        <v>538</v>
      </c>
      <c r="C383" s="49"/>
      <c r="D383" s="50"/>
      <c r="E383" s="52">
        <f t="shared" si="15"/>
        <v>1940</v>
      </c>
      <c r="F383" s="52">
        <f t="shared" si="15"/>
        <v>0</v>
      </c>
      <c r="G383" s="9"/>
    </row>
    <row r="384" spans="1:7" ht="42.75" outlineLevel="7" x14ac:dyDescent="0.25">
      <c r="A384" s="31" t="s">
        <v>539</v>
      </c>
      <c r="B384" s="32" t="s">
        <v>540</v>
      </c>
      <c r="C384" s="49"/>
      <c r="D384" s="50"/>
      <c r="E384" s="52">
        <f t="shared" si="15"/>
        <v>1940</v>
      </c>
      <c r="F384" s="52">
        <f t="shared" si="15"/>
        <v>0</v>
      </c>
      <c r="G384" s="9"/>
    </row>
    <row r="385" spans="1:7" ht="60" outlineLevel="7" x14ac:dyDescent="0.25">
      <c r="A385" s="46" t="s">
        <v>539</v>
      </c>
      <c r="B385" s="56" t="s">
        <v>540</v>
      </c>
      <c r="C385" s="53" t="s">
        <v>15</v>
      </c>
      <c r="D385" s="54" t="s">
        <v>16</v>
      </c>
      <c r="E385" s="55">
        <v>1940</v>
      </c>
      <c r="F385" s="55">
        <v>0</v>
      </c>
      <c r="G385" s="9"/>
    </row>
    <row r="386" spans="1:7" ht="28.5" x14ac:dyDescent="0.25">
      <c r="A386" s="31" t="s">
        <v>393</v>
      </c>
      <c r="B386" s="32" t="s">
        <v>394</v>
      </c>
      <c r="C386" s="35"/>
      <c r="D386" s="32"/>
      <c r="E386" s="36">
        <f>E387</f>
        <v>355998.14999999997</v>
      </c>
      <c r="F386" s="36">
        <f>F387</f>
        <v>373438.3</v>
      </c>
      <c r="G386" s="9"/>
    </row>
    <row r="387" spans="1:7" ht="28.5" outlineLevel="1" x14ac:dyDescent="0.25">
      <c r="A387" s="31" t="s">
        <v>395</v>
      </c>
      <c r="B387" s="32" t="s">
        <v>396</v>
      </c>
      <c r="C387" s="35"/>
      <c r="D387" s="32"/>
      <c r="E387" s="36">
        <f>E388</f>
        <v>355998.14999999997</v>
      </c>
      <c r="F387" s="36">
        <f>F388</f>
        <v>373438.3</v>
      </c>
      <c r="G387" s="9"/>
    </row>
    <row r="388" spans="1:7" ht="28.5" outlineLevel="2" x14ac:dyDescent="0.25">
      <c r="A388" s="31" t="s">
        <v>397</v>
      </c>
      <c r="B388" s="32" t="s">
        <v>398</v>
      </c>
      <c r="C388" s="35"/>
      <c r="D388" s="32"/>
      <c r="E388" s="36">
        <f>E389+E391+E393+E395+E398+E400+E403+E405+E407+E409+E418+E421+E423+E416</f>
        <v>355998.14999999997</v>
      </c>
      <c r="F388" s="36">
        <f>F389+F391+F393+F395+F398+F400+F403+F405+F407+F409+F418+F421+F423+F416</f>
        <v>373438.3</v>
      </c>
      <c r="G388" s="9"/>
    </row>
    <row r="389" spans="1:7" ht="57" outlineLevel="3" x14ac:dyDescent="0.25">
      <c r="A389" s="31" t="s">
        <v>399</v>
      </c>
      <c r="B389" s="32" t="s">
        <v>400</v>
      </c>
      <c r="C389" s="35"/>
      <c r="D389" s="32"/>
      <c r="E389" s="36">
        <f>E390</f>
        <v>2000</v>
      </c>
      <c r="F389" s="36">
        <f>F390</f>
        <v>2000</v>
      </c>
      <c r="G389" s="9"/>
    </row>
    <row r="390" spans="1:7" ht="60" outlineLevel="7" x14ac:dyDescent="0.25">
      <c r="A390" s="33" t="s">
        <v>399</v>
      </c>
      <c r="B390" s="34" t="s">
        <v>400</v>
      </c>
      <c r="C390" s="33" t="s">
        <v>15</v>
      </c>
      <c r="D390" s="34" t="s">
        <v>16</v>
      </c>
      <c r="E390" s="37">
        <v>2000</v>
      </c>
      <c r="F390" s="37">
        <v>2000</v>
      </c>
      <c r="G390" s="9"/>
    </row>
    <row r="391" spans="1:7" ht="28.5" outlineLevel="3" x14ac:dyDescent="0.25">
      <c r="A391" s="31" t="s">
        <v>401</v>
      </c>
      <c r="B391" s="32" t="s">
        <v>402</v>
      </c>
      <c r="C391" s="35"/>
      <c r="D391" s="32"/>
      <c r="E391" s="36">
        <f>E392</f>
        <v>4000</v>
      </c>
      <c r="F391" s="36">
        <f>F392</f>
        <v>4000</v>
      </c>
      <c r="G391" s="9"/>
    </row>
    <row r="392" spans="1:7" ht="60" outlineLevel="7" x14ac:dyDescent="0.25">
      <c r="A392" s="33" t="s">
        <v>401</v>
      </c>
      <c r="B392" s="34" t="s">
        <v>402</v>
      </c>
      <c r="C392" s="33" t="s">
        <v>15</v>
      </c>
      <c r="D392" s="34" t="s">
        <v>16</v>
      </c>
      <c r="E392" s="37">
        <v>4000</v>
      </c>
      <c r="F392" s="37">
        <v>4000</v>
      </c>
      <c r="G392" s="9"/>
    </row>
    <row r="393" spans="1:7" ht="171" outlineLevel="3" x14ac:dyDescent="0.25">
      <c r="A393" s="31" t="s">
        <v>403</v>
      </c>
      <c r="B393" s="45" t="s">
        <v>404</v>
      </c>
      <c r="C393" s="35"/>
      <c r="D393" s="32"/>
      <c r="E393" s="36">
        <f>E394</f>
        <v>3000</v>
      </c>
      <c r="F393" s="36">
        <f>F394</f>
        <v>3000</v>
      </c>
      <c r="G393" s="9"/>
    </row>
    <row r="394" spans="1:7" ht="165" outlineLevel="7" x14ac:dyDescent="0.25">
      <c r="A394" s="33" t="s">
        <v>403</v>
      </c>
      <c r="B394" s="39" t="s">
        <v>404</v>
      </c>
      <c r="C394" s="33" t="s">
        <v>17</v>
      </c>
      <c r="D394" s="34" t="s">
        <v>18</v>
      </c>
      <c r="E394" s="37">
        <v>3000</v>
      </c>
      <c r="F394" s="37">
        <v>3000</v>
      </c>
      <c r="G394" s="9"/>
    </row>
    <row r="395" spans="1:7" ht="57" outlineLevel="3" x14ac:dyDescent="0.25">
      <c r="A395" s="31" t="s">
        <v>405</v>
      </c>
      <c r="B395" s="32" t="s">
        <v>406</v>
      </c>
      <c r="C395" s="35"/>
      <c r="D395" s="32"/>
      <c r="E395" s="36">
        <f>E396+E397</f>
        <v>231492.79999999996</v>
      </c>
      <c r="F395" s="36">
        <f>F396+F397</f>
        <v>231492.8</v>
      </c>
      <c r="G395" s="9"/>
    </row>
    <row r="396" spans="1:7" ht="60" outlineLevel="7" x14ac:dyDescent="0.25">
      <c r="A396" s="33" t="s">
        <v>405</v>
      </c>
      <c r="B396" s="34" t="s">
        <v>406</v>
      </c>
      <c r="C396" s="33" t="s">
        <v>15</v>
      </c>
      <c r="D396" s="34" t="s">
        <v>16</v>
      </c>
      <c r="E396" s="37">
        <v>1000</v>
      </c>
      <c r="F396" s="37">
        <v>1000</v>
      </c>
      <c r="G396" s="9"/>
    </row>
    <row r="397" spans="1:7" ht="90" outlineLevel="7" x14ac:dyDescent="0.25">
      <c r="A397" s="33" t="s">
        <v>405</v>
      </c>
      <c r="B397" s="34" t="s">
        <v>406</v>
      </c>
      <c r="C397" s="33" t="s">
        <v>49</v>
      </c>
      <c r="D397" s="34" t="s">
        <v>50</v>
      </c>
      <c r="E397" s="37">
        <f>62545.9+101275.5+15962.8+30096.3+9931.5+25680.8-15000</f>
        <v>230492.79999999996</v>
      </c>
      <c r="F397" s="37">
        <v>230492.79999999999</v>
      </c>
      <c r="G397" s="9"/>
    </row>
    <row r="398" spans="1:7" ht="28.5" outlineLevel="3" x14ac:dyDescent="0.25">
      <c r="A398" s="31" t="s">
        <v>407</v>
      </c>
      <c r="B398" s="32" t="s">
        <v>408</v>
      </c>
      <c r="C398" s="35"/>
      <c r="D398" s="32"/>
      <c r="E398" s="36">
        <f>E399</f>
        <v>13000</v>
      </c>
      <c r="F398" s="36">
        <f>F399</f>
        <v>13000</v>
      </c>
      <c r="G398" s="9"/>
    </row>
    <row r="399" spans="1:7" ht="60" outlineLevel="7" x14ac:dyDescent="0.25">
      <c r="A399" s="33" t="s">
        <v>407</v>
      </c>
      <c r="B399" s="34" t="s">
        <v>408</v>
      </c>
      <c r="C399" s="33" t="s">
        <v>15</v>
      </c>
      <c r="D399" s="34" t="s">
        <v>16</v>
      </c>
      <c r="E399" s="37">
        <v>13000</v>
      </c>
      <c r="F399" s="37">
        <v>13000</v>
      </c>
      <c r="G399" s="9"/>
    </row>
    <row r="400" spans="1:7" ht="57" outlineLevel="3" collapsed="1" x14ac:dyDescent="0.25">
      <c r="A400" s="31" t="s">
        <v>409</v>
      </c>
      <c r="B400" s="32" t="s">
        <v>410</v>
      </c>
      <c r="C400" s="35"/>
      <c r="D400" s="32"/>
      <c r="E400" s="36">
        <f>E401+E402</f>
        <v>22287.7</v>
      </c>
      <c r="F400" s="36">
        <f>F401+F402</f>
        <v>22287.7</v>
      </c>
      <c r="G400" s="9"/>
    </row>
    <row r="401" spans="1:7" ht="60" hidden="1" outlineLevel="7" x14ac:dyDescent="0.25">
      <c r="A401" s="33" t="s">
        <v>409</v>
      </c>
      <c r="B401" s="34" t="s">
        <v>410</v>
      </c>
      <c r="C401" s="33" t="s">
        <v>15</v>
      </c>
      <c r="D401" s="34" t="s">
        <v>16</v>
      </c>
      <c r="E401" s="37"/>
      <c r="F401" s="37"/>
      <c r="G401" s="9"/>
    </row>
    <row r="402" spans="1:7" ht="90" outlineLevel="7" x14ac:dyDescent="0.25">
      <c r="A402" s="33" t="s">
        <v>409</v>
      </c>
      <c r="B402" s="34" t="s">
        <v>410</v>
      </c>
      <c r="C402" s="33" t="s">
        <v>49</v>
      </c>
      <c r="D402" s="34" t="s">
        <v>50</v>
      </c>
      <c r="E402" s="37">
        <v>22287.7</v>
      </c>
      <c r="F402" s="37">
        <v>22287.7</v>
      </c>
      <c r="G402" s="9"/>
    </row>
    <row r="403" spans="1:7" ht="185.25" outlineLevel="3" x14ac:dyDescent="0.25">
      <c r="A403" s="31" t="s">
        <v>411</v>
      </c>
      <c r="B403" s="45" t="s">
        <v>412</v>
      </c>
      <c r="C403" s="35"/>
      <c r="D403" s="32"/>
      <c r="E403" s="36">
        <f>E404</f>
        <v>8000</v>
      </c>
      <c r="F403" s="36">
        <f>F404</f>
        <v>8000</v>
      </c>
      <c r="G403" s="9"/>
    </row>
    <row r="404" spans="1:7" ht="150" outlineLevel="7" x14ac:dyDescent="0.25">
      <c r="A404" s="33" t="s">
        <v>411</v>
      </c>
      <c r="B404" s="39" t="s">
        <v>412</v>
      </c>
      <c r="C404" s="33" t="s">
        <v>15</v>
      </c>
      <c r="D404" s="34" t="s">
        <v>16</v>
      </c>
      <c r="E404" s="37">
        <v>8000</v>
      </c>
      <c r="F404" s="37">
        <v>8000</v>
      </c>
      <c r="G404" s="9"/>
    </row>
    <row r="405" spans="1:7" ht="114" outlineLevel="3" x14ac:dyDescent="0.25">
      <c r="A405" s="31" t="s">
        <v>413</v>
      </c>
      <c r="B405" s="32" t="s">
        <v>414</v>
      </c>
      <c r="C405" s="35"/>
      <c r="D405" s="32"/>
      <c r="E405" s="36">
        <f>E406</f>
        <v>3085.4000000000015</v>
      </c>
      <c r="F405" s="36">
        <f>F406</f>
        <v>3085.4000000000015</v>
      </c>
      <c r="G405" s="9"/>
    </row>
    <row r="406" spans="1:7" ht="105" outlineLevel="7" x14ac:dyDescent="0.25">
      <c r="A406" s="33" t="s">
        <v>413</v>
      </c>
      <c r="B406" s="34" t="s">
        <v>414</v>
      </c>
      <c r="C406" s="33" t="s">
        <v>49</v>
      </c>
      <c r="D406" s="34" t="s">
        <v>50</v>
      </c>
      <c r="E406" s="37">
        <f>34085.4-1000-30000</f>
        <v>3085.4000000000015</v>
      </c>
      <c r="F406" s="37">
        <f>34085.4-1000-30000</f>
        <v>3085.4000000000015</v>
      </c>
      <c r="G406" s="9"/>
    </row>
    <row r="407" spans="1:7" ht="71.25" outlineLevel="3" x14ac:dyDescent="0.25">
      <c r="A407" s="31" t="s">
        <v>415</v>
      </c>
      <c r="B407" s="32" t="s">
        <v>416</v>
      </c>
      <c r="C407" s="35"/>
      <c r="D407" s="32"/>
      <c r="E407" s="36">
        <f>E408</f>
        <v>5000</v>
      </c>
      <c r="F407" s="36">
        <f>F408</f>
        <v>5000</v>
      </c>
      <c r="G407" s="9"/>
    </row>
    <row r="408" spans="1:7" ht="60" outlineLevel="7" x14ac:dyDescent="0.25">
      <c r="A408" s="33" t="s">
        <v>415</v>
      </c>
      <c r="B408" s="34" t="s">
        <v>416</v>
      </c>
      <c r="C408" s="33" t="s">
        <v>17</v>
      </c>
      <c r="D408" s="34" t="s">
        <v>18</v>
      </c>
      <c r="E408" s="37">
        <v>5000</v>
      </c>
      <c r="F408" s="37">
        <v>5000</v>
      </c>
      <c r="G408" s="9"/>
    </row>
    <row r="409" spans="1:7" ht="57" outlineLevel="3" x14ac:dyDescent="0.25">
      <c r="A409" s="31" t="s">
        <v>417</v>
      </c>
      <c r="B409" s="32" t="s">
        <v>418</v>
      </c>
      <c r="C409" s="35"/>
      <c r="D409" s="32"/>
      <c r="E409" s="36">
        <f>E410+E411</f>
        <v>3000</v>
      </c>
      <c r="F409" s="36">
        <f>F410+F411</f>
        <v>3000</v>
      </c>
      <c r="G409" s="9"/>
    </row>
    <row r="410" spans="1:7" ht="60" outlineLevel="7" x14ac:dyDescent="0.25">
      <c r="A410" s="33" t="s">
        <v>417</v>
      </c>
      <c r="B410" s="34" t="s">
        <v>418</v>
      </c>
      <c r="C410" s="33" t="s">
        <v>15</v>
      </c>
      <c r="D410" s="34" t="s">
        <v>16</v>
      </c>
      <c r="E410" s="37">
        <v>500</v>
      </c>
      <c r="F410" s="37">
        <v>500</v>
      </c>
      <c r="G410" s="9"/>
    </row>
    <row r="411" spans="1:7" ht="60" outlineLevel="7" x14ac:dyDescent="0.25">
      <c r="A411" s="33" t="s">
        <v>417</v>
      </c>
      <c r="B411" s="34" t="s">
        <v>418</v>
      </c>
      <c r="C411" s="33" t="s">
        <v>17</v>
      </c>
      <c r="D411" s="34" t="s">
        <v>18</v>
      </c>
      <c r="E411" s="37">
        <v>2500</v>
      </c>
      <c r="F411" s="37">
        <v>2500</v>
      </c>
      <c r="G411" s="9"/>
    </row>
    <row r="412" spans="1:7" ht="42.75" hidden="1" outlineLevel="3" x14ac:dyDescent="0.25">
      <c r="A412" s="31" t="s">
        <v>419</v>
      </c>
      <c r="B412" s="32" t="s">
        <v>420</v>
      </c>
      <c r="C412" s="35"/>
      <c r="D412" s="32"/>
      <c r="E412" s="36"/>
      <c r="F412" s="36"/>
      <c r="G412" s="9"/>
    </row>
    <row r="413" spans="1:7" ht="60" hidden="1" outlineLevel="7" x14ac:dyDescent="0.25">
      <c r="A413" s="33" t="s">
        <v>419</v>
      </c>
      <c r="B413" s="34" t="s">
        <v>420</v>
      </c>
      <c r="C413" s="33" t="s">
        <v>15</v>
      </c>
      <c r="D413" s="34" t="s">
        <v>16</v>
      </c>
      <c r="E413" s="37"/>
      <c r="F413" s="37"/>
      <c r="G413" s="9"/>
    </row>
    <row r="414" spans="1:7" ht="128.25" hidden="1" outlineLevel="3" x14ac:dyDescent="0.25">
      <c r="A414" s="31" t="s">
        <v>421</v>
      </c>
      <c r="B414" s="32" t="s">
        <v>422</v>
      </c>
      <c r="C414" s="35"/>
      <c r="D414" s="32"/>
      <c r="E414" s="36"/>
      <c r="F414" s="36"/>
      <c r="G414" s="9"/>
    </row>
    <row r="415" spans="1:7" ht="105" hidden="1" outlineLevel="7" x14ac:dyDescent="0.25">
      <c r="A415" s="33" t="s">
        <v>421</v>
      </c>
      <c r="B415" s="34" t="s">
        <v>422</v>
      </c>
      <c r="C415" s="33" t="s">
        <v>15</v>
      </c>
      <c r="D415" s="34" t="s">
        <v>16</v>
      </c>
      <c r="E415" s="37"/>
      <c r="F415" s="37"/>
      <c r="G415" s="9"/>
    </row>
    <row r="416" spans="1:7" ht="71.25" outlineLevel="7" x14ac:dyDescent="0.25">
      <c r="A416" s="31" t="s">
        <v>512</v>
      </c>
      <c r="B416" s="32" t="s">
        <v>511</v>
      </c>
      <c r="C416" s="35"/>
      <c r="D416" s="32"/>
      <c r="E416" s="36">
        <f>E417</f>
        <v>58615.33</v>
      </c>
      <c r="F416" s="36">
        <f>F417</f>
        <v>76013.06</v>
      </c>
      <c r="G416" s="9"/>
    </row>
    <row r="417" spans="1:7" ht="60" outlineLevel="7" x14ac:dyDescent="0.25">
      <c r="A417" s="33" t="s">
        <v>512</v>
      </c>
      <c r="B417" s="34" t="s">
        <v>511</v>
      </c>
      <c r="C417" s="33" t="s">
        <v>15</v>
      </c>
      <c r="D417" s="34" t="s">
        <v>16</v>
      </c>
      <c r="E417" s="37">
        <f>60593.1-1227.77-750</f>
        <v>58615.33</v>
      </c>
      <c r="F417" s="37">
        <f>60593.1+16941.96-1522</f>
        <v>76013.06</v>
      </c>
      <c r="G417" s="9"/>
    </row>
    <row r="418" spans="1:7" ht="71.25" outlineLevel="3" x14ac:dyDescent="0.25">
      <c r="A418" s="31" t="s">
        <v>423</v>
      </c>
      <c r="B418" s="32" t="s">
        <v>424</v>
      </c>
      <c r="C418" s="35"/>
      <c r="D418" s="32"/>
      <c r="E418" s="36">
        <f>E419+E420</f>
        <v>1244.2</v>
      </c>
      <c r="F418" s="36">
        <f>F419+F420</f>
        <v>1286.5999999999999</v>
      </c>
      <c r="G418" s="9"/>
    </row>
    <row r="419" spans="1:7" ht="180" outlineLevel="7" x14ac:dyDescent="0.25">
      <c r="A419" s="33" t="s">
        <v>423</v>
      </c>
      <c r="B419" s="34" t="s">
        <v>424</v>
      </c>
      <c r="C419" s="33" t="s">
        <v>13</v>
      </c>
      <c r="D419" s="34" t="s">
        <v>14</v>
      </c>
      <c r="E419" s="37">
        <v>1244.2</v>
      </c>
      <c r="F419" s="37">
        <v>1286.5999999999999</v>
      </c>
      <c r="G419" s="9"/>
    </row>
    <row r="420" spans="1:7" ht="75" hidden="1" outlineLevel="7" x14ac:dyDescent="0.25">
      <c r="A420" s="33" t="s">
        <v>423</v>
      </c>
      <c r="B420" s="34" t="s">
        <v>424</v>
      </c>
      <c r="C420" s="33" t="s">
        <v>15</v>
      </c>
      <c r="D420" s="34" t="s">
        <v>16</v>
      </c>
      <c r="E420" s="37"/>
      <c r="F420" s="37"/>
      <c r="G420" s="9"/>
    </row>
    <row r="421" spans="1:7" ht="85.5" outlineLevel="3" x14ac:dyDescent="0.25">
      <c r="A421" s="31" t="s">
        <v>425</v>
      </c>
      <c r="B421" s="32" t="s">
        <v>426</v>
      </c>
      <c r="C421" s="35"/>
      <c r="D421" s="32"/>
      <c r="E421" s="36">
        <f>E422</f>
        <v>0.42</v>
      </c>
      <c r="F421" s="36">
        <f>F422</f>
        <v>0.44</v>
      </c>
      <c r="G421" s="9"/>
    </row>
    <row r="422" spans="1:7" ht="90" outlineLevel="7" x14ac:dyDescent="0.25">
      <c r="A422" s="33" t="s">
        <v>425</v>
      </c>
      <c r="B422" s="34" t="s">
        <v>426</v>
      </c>
      <c r="C422" s="33" t="s">
        <v>15</v>
      </c>
      <c r="D422" s="34" t="s">
        <v>16</v>
      </c>
      <c r="E422" s="37">
        <v>0.42</v>
      </c>
      <c r="F422" s="37">
        <v>0.44</v>
      </c>
      <c r="G422" s="9"/>
    </row>
    <row r="423" spans="1:7" ht="71.25" outlineLevel="3" x14ac:dyDescent="0.25">
      <c r="A423" s="31" t="s">
        <v>427</v>
      </c>
      <c r="B423" s="32" t="s">
        <v>428</v>
      </c>
      <c r="C423" s="35"/>
      <c r="D423" s="32"/>
      <c r="E423" s="36">
        <f>E424</f>
        <v>1272.3</v>
      </c>
      <c r="F423" s="36">
        <f>F424</f>
        <v>1272.3</v>
      </c>
      <c r="G423" s="9"/>
    </row>
    <row r="424" spans="1:7" ht="45" outlineLevel="7" x14ac:dyDescent="0.25">
      <c r="A424" s="33" t="s">
        <v>427</v>
      </c>
      <c r="B424" s="34" t="s">
        <v>428</v>
      </c>
      <c r="C424" s="33" t="s">
        <v>17</v>
      </c>
      <c r="D424" s="34" t="s">
        <v>18</v>
      </c>
      <c r="E424" s="37">
        <v>1272.3</v>
      </c>
      <c r="F424" s="37">
        <v>1272.3</v>
      </c>
      <c r="G424" s="9"/>
    </row>
    <row r="425" spans="1:7" ht="12.75" customHeight="1" x14ac:dyDescent="0.25">
      <c r="A425" s="9"/>
      <c r="B425" s="9"/>
      <c r="C425" s="9"/>
      <c r="D425" s="9"/>
      <c r="E425" s="9"/>
      <c r="F425" s="9"/>
      <c r="G425" s="9"/>
    </row>
    <row r="426" spans="1:7" ht="12.75" customHeight="1" x14ac:dyDescent="0.25">
      <c r="A426" s="9"/>
      <c r="B426" s="9"/>
      <c r="C426" s="9"/>
      <c r="D426" s="9"/>
      <c r="E426" s="9"/>
      <c r="F426" s="9"/>
      <c r="G426" s="9"/>
    </row>
    <row r="427" spans="1:7" ht="12.75" customHeight="1" x14ac:dyDescent="0.25">
      <c r="A427" s="9"/>
      <c r="B427" s="9"/>
      <c r="C427" s="9"/>
      <c r="D427" s="9"/>
      <c r="E427" s="9"/>
      <c r="F427" s="9"/>
      <c r="G427" s="9"/>
    </row>
    <row r="428" spans="1:7" ht="12.75" customHeight="1" x14ac:dyDescent="0.25">
      <c r="A428" s="9"/>
      <c r="B428" s="9"/>
      <c r="C428" s="9"/>
      <c r="D428" s="9"/>
      <c r="E428" s="9"/>
      <c r="F428" s="9"/>
      <c r="G428" s="9"/>
    </row>
    <row r="429" spans="1:7" ht="12.75" customHeight="1" x14ac:dyDescent="0.25">
      <c r="A429" s="9"/>
      <c r="B429" s="9"/>
      <c r="C429" s="9"/>
      <c r="D429" s="9"/>
      <c r="E429" s="9"/>
      <c r="F429" s="9"/>
      <c r="G429" s="9"/>
    </row>
    <row r="430" spans="1:7" ht="12.75" customHeight="1" x14ac:dyDescent="0.25">
      <c r="A430" s="9"/>
      <c r="B430" s="9"/>
      <c r="C430" s="9"/>
      <c r="D430" s="9"/>
      <c r="E430" s="9"/>
      <c r="F430" s="9"/>
      <c r="G430" s="9"/>
    </row>
    <row r="431" spans="1:7" ht="12.75" customHeight="1" x14ac:dyDescent="0.25">
      <c r="A431" s="9"/>
      <c r="B431" s="9"/>
      <c r="C431" s="9"/>
      <c r="D431" s="9"/>
      <c r="E431" s="9"/>
      <c r="F431" s="9"/>
      <c r="G431" s="9"/>
    </row>
    <row r="432" spans="1:7" ht="12.75" customHeight="1" x14ac:dyDescent="0.25">
      <c r="A432" s="9"/>
      <c r="B432" s="9"/>
      <c r="C432" s="9"/>
      <c r="D432" s="9"/>
      <c r="E432" s="9"/>
      <c r="F432" s="9"/>
      <c r="G432" s="9"/>
    </row>
    <row r="433" spans="1:7" ht="12.75" customHeight="1" x14ac:dyDescent="0.25">
      <c r="A433" s="9"/>
      <c r="B433" s="9"/>
      <c r="C433" s="9"/>
      <c r="D433" s="9"/>
      <c r="E433" s="9"/>
      <c r="F433" s="9"/>
      <c r="G433" s="9"/>
    </row>
    <row r="434" spans="1:7" ht="12.75" customHeight="1" x14ac:dyDescent="0.25">
      <c r="A434" s="9"/>
      <c r="B434" s="9"/>
      <c r="C434" s="9"/>
      <c r="D434" s="9"/>
      <c r="E434" s="9"/>
      <c r="F434" s="9"/>
      <c r="G434" s="9"/>
    </row>
    <row r="435" spans="1:7" ht="12.75" customHeight="1" x14ac:dyDescent="0.25">
      <c r="A435" s="9"/>
      <c r="B435" s="9"/>
      <c r="C435" s="9"/>
      <c r="D435" s="9"/>
      <c r="E435" s="9"/>
      <c r="F435" s="9"/>
      <c r="G435" s="9"/>
    </row>
    <row r="436" spans="1:7" ht="12.75" customHeight="1" x14ac:dyDescent="0.25">
      <c r="A436" s="9"/>
      <c r="B436" s="9"/>
      <c r="C436" s="9"/>
      <c r="D436" s="9"/>
      <c r="E436" s="9"/>
      <c r="F436" s="9"/>
      <c r="G436" s="9"/>
    </row>
    <row r="437" spans="1:7" ht="12.75" customHeight="1" x14ac:dyDescent="0.25">
      <c r="A437" s="9"/>
      <c r="B437" s="9"/>
      <c r="C437" s="9"/>
      <c r="D437" s="9"/>
      <c r="E437" s="9"/>
      <c r="F437" s="9"/>
      <c r="G437" s="9"/>
    </row>
    <row r="438" spans="1:7" ht="12.75" customHeight="1" x14ac:dyDescent="0.25">
      <c r="A438" s="9"/>
      <c r="B438" s="9"/>
      <c r="C438" s="9"/>
      <c r="D438" s="9"/>
      <c r="E438" s="9"/>
      <c r="F438" s="9"/>
      <c r="G438" s="9"/>
    </row>
    <row r="439" spans="1:7" ht="12.75" customHeight="1" x14ac:dyDescent="0.25">
      <c r="A439" s="9"/>
      <c r="B439" s="9"/>
      <c r="C439" s="9"/>
      <c r="D439" s="9"/>
      <c r="E439" s="9"/>
      <c r="F439" s="9"/>
      <c r="G439" s="9"/>
    </row>
    <row r="440" spans="1:7" ht="12.75" customHeight="1" x14ac:dyDescent="0.25">
      <c r="A440" s="9"/>
      <c r="B440" s="9"/>
      <c r="C440" s="9"/>
      <c r="D440" s="9"/>
      <c r="E440" s="9"/>
      <c r="F440" s="9"/>
      <c r="G440" s="9"/>
    </row>
    <row r="441" spans="1:7" ht="12.75" customHeight="1" x14ac:dyDescent="0.25">
      <c r="A441" s="9"/>
      <c r="B441" s="9"/>
      <c r="C441" s="9"/>
      <c r="D441" s="9"/>
      <c r="E441" s="9"/>
      <c r="F441" s="9"/>
      <c r="G441" s="9"/>
    </row>
    <row r="442" spans="1:7" ht="12.75" customHeight="1" x14ac:dyDescent="0.25">
      <c r="A442" s="9"/>
      <c r="B442" s="9"/>
      <c r="C442" s="9"/>
      <c r="D442" s="9"/>
      <c r="E442" s="9"/>
      <c r="F442" s="9"/>
      <c r="G442" s="9"/>
    </row>
    <row r="443" spans="1:7" ht="12.75" customHeight="1" x14ac:dyDescent="0.25">
      <c r="A443" s="9"/>
      <c r="B443" s="9"/>
      <c r="C443" s="9"/>
      <c r="D443" s="9"/>
      <c r="E443" s="9"/>
      <c r="F443" s="9"/>
      <c r="G443" s="9"/>
    </row>
  </sheetData>
  <autoFilter ref="A10:F424" xr:uid="{00000000-0009-0000-0000-000000000000}"/>
  <mergeCells count="4">
    <mergeCell ref="A7:G7"/>
    <mergeCell ref="A8:G8"/>
    <mergeCell ref="A5:F6"/>
    <mergeCell ref="C1:F2"/>
  </mergeCells>
  <pageMargins left="0.47" right="0.15748031496062992" top="0.27559055118110237" bottom="0.41" header="0.23" footer="0.17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rep:2.54.0.187</dc:description>
  <cp:lastModifiedBy>User</cp:lastModifiedBy>
  <cp:lastPrinted>2022-11-11T12:20:25Z</cp:lastPrinted>
  <dcterms:created xsi:type="dcterms:W3CDTF">2022-10-28T09:27:25Z</dcterms:created>
  <dcterms:modified xsi:type="dcterms:W3CDTF">2022-12-21T13:24:37Z</dcterms:modified>
</cp:coreProperties>
</file>