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640" activeTab="0"/>
  </bookViews>
  <sheets>
    <sheet name="2022" sheetId="1" r:id="rId1"/>
  </sheets>
  <definedNames>
    <definedName name="_xlnm.Print_Area" localSheetId="0">'2022'!$A$1:$H$84</definedName>
  </definedNames>
  <calcPr fullCalcOnLoad="1"/>
</workbook>
</file>

<file path=xl/sharedStrings.xml><?xml version="1.0" encoding="utf-8"?>
<sst xmlns="http://schemas.openxmlformats.org/spreadsheetml/2006/main" count="87" uniqueCount="84">
  <si>
    <t>( тыс.руб.)</t>
  </si>
  <si>
    <t>Код бюджетной классификации</t>
  </si>
  <si>
    <t>Доходный источник</t>
  </si>
  <si>
    <t xml:space="preserve">Сумма </t>
  </si>
  <si>
    <t>НАЛОГОВЫЕ ДОХОДЫ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</si>
  <si>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</si>
  <si>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</si>
  <si>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</si>
  <si>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</si>
  <si>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</si>
  <si>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</si>
  <si>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</si>
  <si>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</si>
  <si>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</si>
  <si>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</si>
  <si>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</si>
  <si>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</si>
  <si>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</si>
  <si>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</si>
  <si>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</si>
  <si>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</si>
  <si>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</si>
  <si>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</si>
  <si>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</si>
  <si>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</si>
  <si>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</si>
  <si>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</si>
  <si>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</si>
  <si>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</si>
  <si>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</si>
  <si>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 xml:space="preserve"> 1 05 00000 00 0000 110</t>
  </si>
  <si>
    <t xml:space="preserve"> 1 05 01011 01 0000 110</t>
  </si>
  <si>
    <t xml:space="preserve"> 1 05 01021 01 0000 110</t>
  </si>
  <si>
    <t xml:space="preserve"> 1 05 03000 01 0000 110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</si>
  <si>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</si>
  <si>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</si>
  <si>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</si>
  <si>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</si>
  <si>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</si>
  <si>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</si>
  <si>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</si>
  <si>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</si>
  <si>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 xml:space="preserve"> 1 08 00000 00 0000 110</t>
  </si>
  <si>
    <t xml:space="preserve"> 1 08 03010  01 0000 110</t>
  </si>
  <si>
    <t>1 06 06000  00 0000 110</t>
  </si>
  <si>
    <t>Земельный налог</t>
  </si>
  <si>
    <t>1 06 06030 00 0000 110</t>
  </si>
  <si>
    <t>1 06 06040 00 0000 110</t>
  </si>
  <si>
    <t>Земельный налог с физических лиц</t>
  </si>
  <si>
    <t>Налог на имущество</t>
  </si>
  <si>
    <t>Налог на доходы физических лиц</t>
  </si>
  <si>
    <t>Налог на совокупный доход</t>
  </si>
  <si>
    <t>Государственная пошлина и сборы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</si>
  <si>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</si>
  <si>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</si>
  <si>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</si>
  <si>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</si>
  <si>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 xml:space="preserve"> 1 12 00000 00 0000 000</t>
  </si>
  <si>
    <t xml:space="preserve"> 1 12 01000 01 0000 120 </t>
  </si>
  <si>
    <t xml:space="preserve">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</si>
  <si>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</si>
  <si>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</si>
  <si>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</si>
  <si>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</si>
  <si>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</si>
  <si>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</si>
  <si>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 xml:space="preserve">Земельный налог с организаций </t>
  </si>
  <si>
    <t>Изменения</t>
  </si>
  <si>
    <t>Изменения (август)</t>
  </si>
  <si>
    <t>Сумма</t>
  </si>
  <si>
    <t>Налог, взимаемый в связи с применением патентной системы налогообложения</t>
  </si>
  <si>
    <t>1 05 04000 02 0000 110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</si>
  <si>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</si>
  <si>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</si>
  <si>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</si>
  <si>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1 05 01000 00 0000 110</t>
  </si>
  <si>
    <t>1 11 05012 14 0000 120</t>
  </si>
  <si>
    <t xml:space="preserve"> 1 11 05024 14 0000 120</t>
  </si>
  <si>
    <t>1 11 09044 14 0000 120</t>
  </si>
  <si>
    <t>1 14 02043 14 0000 410</t>
  </si>
  <si>
    <t>1 14 06012 14 0000 430</t>
  </si>
  <si>
    <t>1 14 06024 14 0000 430</t>
  </si>
  <si>
    <t>Налоговые и неналоговые 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муниципальный округ Калининградской области" на 2022 год</t>
  </si>
  <si>
    <t xml:space="preserve">                                                                                                                Приложение №1                                                                                                                    к решению окружного Совета депутатов Зеленоградского муниципального округа "О бюджете муниципального образования "Зеленоградский муниципальный округ Калининградской области" на 2022 год и на плановый период 2023 и  2024 годов"                                                                                                   от 21  декабря 2021 г.№ 121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</si>
</sst>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00000"/>
  </numFmts>
  <fonts count="47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.5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horizontal="left" vertical="center" wrapText="1"/>
      <protection locked="0"/>
    </xf>
    <xf numFmtId="189" fontId="7" fillId="0" borderId="10" xfId="0" applyNumberFormat="1" applyFont="1" applyBorder="1" applyAlignment="1">
      <alignment vertical="center" wrapText="1"/>
    </xf>
    <xf numFmtId="18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188" fontId="5" fillId="0" borderId="10" xfId="0" applyNumberFormat="1" applyFont="1" applyBorder="1" applyAlignment="1">
      <alignment horizontal="right" vertical="center" wrapText="1"/>
    </xf>
    <xf numFmtId="188" fontId="3" fillId="0" borderId="10" xfId="60" applyNumberFormat="1" applyFont="1" applyBorder="1" applyAlignment="1">
      <alignment horizontal="right" vertical="center"/>
    </xf>
    <xf numFmtId="188" fontId="7" fillId="0" borderId="10" xfId="60" applyNumberFormat="1" applyFont="1" applyBorder="1" applyAlignment="1">
      <alignment horizontal="right" vertical="center"/>
    </xf>
    <xf numFmtId="188" fontId="5" fillId="0" borderId="10" xfId="60" applyNumberFormat="1" applyFont="1" applyBorder="1" applyAlignment="1">
      <alignment horizontal="right" vertical="center"/>
    </xf>
    <xf numFmtId="188" fontId="5" fillId="0" borderId="10" xfId="0" applyNumberFormat="1" applyFont="1" applyBorder="1" applyAlignment="1">
      <alignment horizontal="right" vertical="center"/>
    </xf>
    <xf numFmtId="188" fontId="7" fillId="0" borderId="10" xfId="6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188" fontId="7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8" fontId="7" fillId="0" borderId="10" xfId="6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4" fontId="3" fillId="0" borderId="10" xfId="60" applyNumberFormat="1" applyFont="1" applyBorder="1" applyAlignment="1">
      <alignment horizontal="right" vertical="center"/>
    </xf>
    <xf numFmtId="4" fontId="5" fillId="0" borderId="10" xfId="6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60" applyNumberFormat="1" applyFont="1" applyFill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SheetLayoutView="50" zoomScalePageLayoutView="0" workbookViewId="0" topLeftCell="A1">
      <selection activeCell="B1" sqref="B1:G1"/>
    </sheetView>
  </sheetViews>
  <sheetFormatPr defaultColWidth="9.140625" defaultRowHeight="12.75"/>
  <cols>
    <col min="1" max="1" width="29.421875" style="0" customWidth="1"/>
    <col min="2" max="2" width="38.421875" style="0" customWidth="1"/>
    <col min="3" max="3" width="14.8515625" style="20" hidden="1" customWidth="1"/>
    <col min="4" max="4" width="14.140625" style="20" hidden="1" customWidth="1"/>
    <col min="5" max="5" width="14.7109375" style="36" hidden="1" customWidth="1"/>
    <col min="6" max="6" width="12.140625" style="0" hidden="1" customWidth="1"/>
    <col min="7" max="7" width="16.00390625" style="0" customWidth="1"/>
  </cols>
  <sheetData>
    <row r="1" spans="2:8" ht="105.75" customHeight="1">
      <c r="B1" s="54" t="s">
        <v>83</v>
      </c>
      <c r="C1" s="53"/>
      <c r="D1" s="53"/>
      <c r="E1" s="53"/>
      <c r="F1" s="53"/>
      <c r="G1" s="53"/>
      <c r="H1" s="49"/>
    </row>
    <row r="2" spans="2:7" ht="12.75">
      <c r="B2" s="54"/>
      <c r="C2" s="55"/>
      <c r="D2" s="52"/>
      <c r="E2" s="52"/>
      <c r="F2" s="53"/>
      <c r="G2" s="53"/>
    </row>
    <row r="3" spans="2:5" ht="15">
      <c r="B3" s="1"/>
      <c r="C3" s="19"/>
      <c r="D3" s="19"/>
      <c r="E3" s="33"/>
    </row>
    <row r="4" spans="1:7" ht="51" customHeight="1">
      <c r="A4" s="50" t="s">
        <v>82</v>
      </c>
      <c r="B4" s="51"/>
      <c r="C4" s="51"/>
      <c r="D4" s="52"/>
      <c r="E4" s="52"/>
      <c r="F4" s="53"/>
      <c r="G4" s="53"/>
    </row>
    <row r="5" spans="1:7" ht="15.75">
      <c r="A5" s="2"/>
      <c r="B5" s="3"/>
      <c r="C5" s="27"/>
      <c r="D5" s="27"/>
      <c r="E5" s="34" t="s">
        <v>0</v>
      </c>
      <c r="F5" s="27" t="s">
        <v>0</v>
      </c>
      <c r="G5" s="27" t="s">
        <v>0</v>
      </c>
    </row>
    <row r="6" spans="1:7" ht="30">
      <c r="A6" s="4" t="s">
        <v>1</v>
      </c>
      <c r="B6" s="5" t="s">
        <v>2</v>
      </c>
      <c r="C6" s="5" t="s">
        <v>3</v>
      </c>
      <c r="D6" s="5" t="s">
        <v>67</v>
      </c>
      <c r="E6" s="35" t="s">
        <v>69</v>
      </c>
      <c r="F6" s="5" t="s">
        <v>68</v>
      </c>
      <c r="G6" s="5" t="s">
        <v>69</v>
      </c>
    </row>
    <row r="7" spans="1:7" ht="15.75">
      <c r="A7" s="4"/>
      <c r="B7" s="6" t="s">
        <v>4</v>
      </c>
      <c r="C7" s="21" t="e">
        <f>C8+C12+C17+C23+C26+C29</f>
        <v>#REF!</v>
      </c>
      <c r="D7" s="21" t="e">
        <f>D8+D12+D17+D23+D26+D29</f>
        <v>#REF!</v>
      </c>
      <c r="E7" s="43" t="e">
        <f>E8+E12+E17+E23+E26+E29</f>
        <v>#REF!</v>
      </c>
      <c r="F7" s="43" t="e">
        <f>F8+F12+F17+F23+F26+F29</f>
        <v>#REF!</v>
      </c>
      <c r="G7" s="39">
        <f>G8+G12+G17+G23+G29</f>
        <v>650100</v>
      </c>
    </row>
    <row r="8" spans="1:7" ht="15.75">
      <c r="A8" s="18" t="s">
        <v>21</v>
      </c>
      <c r="B8" s="10" t="s">
        <v>50</v>
      </c>
      <c r="C8" s="22">
        <f>SUM(C9:C11)</f>
        <v>193000</v>
      </c>
      <c r="D8" s="22">
        <f>SUM(D9:D11)</f>
        <v>30000</v>
      </c>
      <c r="E8" s="44">
        <f>SUM(E9:E11)</f>
        <v>223000</v>
      </c>
      <c r="F8" s="44">
        <f>SUM(F9:F11)</f>
        <v>35000</v>
      </c>
      <c r="G8" s="44">
        <f>G9+G10+G11</f>
        <v>320500</v>
      </c>
    </row>
    <row r="9" spans="1:7" ht="143.25" customHeight="1">
      <c r="A9" s="17" t="s">
        <v>20</v>
      </c>
      <c r="B9" s="7" t="s">
        <v>34</v>
      </c>
      <c r="C9" s="23">
        <v>188532</v>
      </c>
      <c r="D9" s="23">
        <v>29100</v>
      </c>
      <c r="E9" s="42">
        <f>C9+D9</f>
        <v>217632</v>
      </c>
      <c r="F9" s="37">
        <v>33901</v>
      </c>
      <c r="G9" s="37">
        <v>300000</v>
      </c>
    </row>
    <row r="10" spans="1:7" ht="223.5" customHeight="1">
      <c r="A10" s="17" t="s">
        <v>19</v>
      </c>
      <c r="B10" s="8" t="s">
        <v>35</v>
      </c>
      <c r="C10" s="23">
        <v>1324</v>
      </c>
      <c r="D10" s="23">
        <v>90</v>
      </c>
      <c r="E10" s="42">
        <f>C10+D10</f>
        <v>1414</v>
      </c>
      <c r="F10" s="37">
        <v>196</v>
      </c>
      <c r="G10" s="37">
        <v>13500</v>
      </c>
    </row>
    <row r="11" spans="1:7" ht="90" customHeight="1">
      <c r="A11" s="17" t="s">
        <v>18</v>
      </c>
      <c r="B11" s="8" t="s">
        <v>5</v>
      </c>
      <c r="C11" s="23">
        <v>3144</v>
      </c>
      <c r="D11" s="23">
        <v>810</v>
      </c>
      <c r="E11" s="42">
        <f>C11+D11</f>
        <v>3954</v>
      </c>
      <c r="F11" s="37">
        <v>903</v>
      </c>
      <c r="G11" s="37">
        <v>7000</v>
      </c>
    </row>
    <row r="12" spans="1:7" ht="57" customHeight="1">
      <c r="A12" s="18" t="s">
        <v>17</v>
      </c>
      <c r="B12" s="9" t="s">
        <v>36</v>
      </c>
      <c r="C12" s="24">
        <f>C13</f>
        <v>13000</v>
      </c>
      <c r="D12" s="24">
        <f>D13</f>
        <v>0</v>
      </c>
      <c r="E12" s="45">
        <f>E13</f>
        <v>13000</v>
      </c>
      <c r="F12" s="37"/>
      <c r="G12" s="40">
        <f>G13</f>
        <v>15000</v>
      </c>
    </row>
    <row r="13" spans="1:7" ht="47.25">
      <c r="A13" s="18" t="s">
        <v>27</v>
      </c>
      <c r="B13" s="15" t="s">
        <v>24</v>
      </c>
      <c r="C13" s="24">
        <f>SUM(C14:C16)</f>
        <v>13000</v>
      </c>
      <c r="D13" s="24">
        <f>SUM(D14:D16)</f>
        <v>0</v>
      </c>
      <c r="E13" s="45">
        <f>SUM(E14:E16)</f>
        <v>13000</v>
      </c>
      <c r="F13" s="37"/>
      <c r="G13" s="40">
        <f>G14+G15+G16</f>
        <v>15000</v>
      </c>
    </row>
    <row r="14" spans="1:7" ht="126">
      <c r="A14" s="17" t="s">
        <v>22</v>
      </c>
      <c r="B14" s="14" t="s">
        <v>23</v>
      </c>
      <c r="C14" s="23">
        <v>5215</v>
      </c>
      <c r="D14" s="23"/>
      <c r="E14" s="42">
        <v>5215</v>
      </c>
      <c r="F14" s="37"/>
      <c r="G14" s="37">
        <v>6300</v>
      </c>
    </row>
    <row r="15" spans="1:7" ht="157.5">
      <c r="A15" s="17" t="s">
        <v>28</v>
      </c>
      <c r="B15" s="14" t="s">
        <v>25</v>
      </c>
      <c r="C15" s="23">
        <v>48</v>
      </c>
      <c r="D15" s="23"/>
      <c r="E15" s="42">
        <v>48</v>
      </c>
      <c r="F15" s="37"/>
      <c r="G15" s="37">
        <v>200</v>
      </c>
    </row>
    <row r="16" spans="1:7" ht="126">
      <c r="A16" s="17" t="s">
        <v>29</v>
      </c>
      <c r="B16" s="14" t="s">
        <v>26</v>
      </c>
      <c r="C16" s="23">
        <v>7737</v>
      </c>
      <c r="D16" s="23"/>
      <c r="E16" s="42">
        <v>7737</v>
      </c>
      <c r="F16" s="37"/>
      <c r="G16" s="37">
        <v>8500</v>
      </c>
    </row>
    <row r="17" spans="1:7" ht="15.75">
      <c r="A17" s="18" t="s">
        <v>30</v>
      </c>
      <c r="B17" s="10" t="s">
        <v>51</v>
      </c>
      <c r="C17" s="25" t="e">
        <f>SUM(C18+#REF!+C21)</f>
        <v>#REF!</v>
      </c>
      <c r="D17" s="25" t="e">
        <f>SUM(D18+#REF!+D21)</f>
        <v>#REF!</v>
      </c>
      <c r="E17" s="41" t="e">
        <f>SUM(E18+#REF!+E21+E22)</f>
        <v>#REF!</v>
      </c>
      <c r="F17" s="41" t="e">
        <f>SUM(F18+#REF!+F21+F22)</f>
        <v>#REF!</v>
      </c>
      <c r="G17" s="40">
        <f>G18+G21+G22</f>
        <v>84100</v>
      </c>
    </row>
    <row r="18" spans="1:7" ht="47.25">
      <c r="A18" s="18" t="s">
        <v>75</v>
      </c>
      <c r="B18" s="10" t="s">
        <v>6</v>
      </c>
      <c r="C18" s="25">
        <f>SUM(C19:C20)</f>
        <v>27000</v>
      </c>
      <c r="D18" s="25">
        <f>SUM(D19:D20)</f>
        <v>0</v>
      </c>
      <c r="E18" s="41">
        <f>SUM(E19:E20)</f>
        <v>27000</v>
      </c>
      <c r="F18" s="41">
        <f>SUM(F19:F20)</f>
        <v>0</v>
      </c>
      <c r="G18" s="40">
        <f>G19+G20</f>
        <v>71100</v>
      </c>
    </row>
    <row r="19" spans="1:7" s="31" customFormat="1" ht="63">
      <c r="A19" s="28" t="s">
        <v>31</v>
      </c>
      <c r="B19" s="29" t="s">
        <v>7</v>
      </c>
      <c r="C19" s="30">
        <v>17710</v>
      </c>
      <c r="D19" s="30"/>
      <c r="E19" s="46">
        <v>17710</v>
      </c>
      <c r="F19" s="38"/>
      <c r="G19" s="37">
        <v>51800</v>
      </c>
    </row>
    <row r="20" spans="1:7" s="31" customFormat="1" ht="78.75">
      <c r="A20" s="28" t="s">
        <v>32</v>
      </c>
      <c r="B20" s="29" t="s">
        <v>8</v>
      </c>
      <c r="C20" s="32">
        <v>9290</v>
      </c>
      <c r="D20" s="32"/>
      <c r="E20" s="47">
        <v>9290</v>
      </c>
      <c r="F20" s="38"/>
      <c r="G20" s="37">
        <v>19300</v>
      </c>
    </row>
    <row r="21" spans="1:7" s="31" customFormat="1" ht="31.5">
      <c r="A21" s="28" t="s">
        <v>33</v>
      </c>
      <c r="B21" s="29" t="s">
        <v>9</v>
      </c>
      <c r="C21" s="32">
        <v>1000</v>
      </c>
      <c r="D21" s="32"/>
      <c r="E21" s="47">
        <v>1000</v>
      </c>
      <c r="F21" s="38">
        <v>-400</v>
      </c>
      <c r="G21" s="37">
        <v>1000</v>
      </c>
    </row>
    <row r="22" spans="1:7" s="31" customFormat="1" ht="47.25">
      <c r="A22" s="28" t="s">
        <v>71</v>
      </c>
      <c r="B22" s="29" t="s">
        <v>70</v>
      </c>
      <c r="C22" s="32"/>
      <c r="D22" s="32"/>
      <c r="E22" s="47"/>
      <c r="F22" s="38">
        <v>1000</v>
      </c>
      <c r="G22" s="37">
        <v>12000</v>
      </c>
    </row>
    <row r="23" spans="1:7" ht="15.75">
      <c r="A23" s="18" t="s">
        <v>37</v>
      </c>
      <c r="B23" s="10" t="s">
        <v>49</v>
      </c>
      <c r="C23" s="24">
        <f>C24+C25</f>
        <v>26500</v>
      </c>
      <c r="D23" s="24">
        <f>D24+D25</f>
        <v>0</v>
      </c>
      <c r="E23" s="45">
        <f>E24+E25</f>
        <v>26500</v>
      </c>
      <c r="F23" s="45">
        <f>F24+F25</f>
        <v>6000</v>
      </c>
      <c r="G23" s="40">
        <f>G24+G25+G26</f>
        <v>224000</v>
      </c>
    </row>
    <row r="24" spans="1:7" s="16" customFormat="1" ht="15.75">
      <c r="A24" s="17" t="s">
        <v>38</v>
      </c>
      <c r="B24" s="11" t="s">
        <v>39</v>
      </c>
      <c r="C24" s="23">
        <v>6000</v>
      </c>
      <c r="D24" s="23"/>
      <c r="E24" s="42">
        <v>6000</v>
      </c>
      <c r="F24" s="37">
        <v>6000</v>
      </c>
      <c r="G24" s="37">
        <v>47000</v>
      </c>
    </row>
    <row r="25" spans="1:7" ht="15.75">
      <c r="A25" s="17" t="s">
        <v>40</v>
      </c>
      <c r="B25" s="11" t="s">
        <v>41</v>
      </c>
      <c r="C25" s="23">
        <v>20500</v>
      </c>
      <c r="D25" s="23"/>
      <c r="E25" s="42">
        <v>20500</v>
      </c>
      <c r="F25" s="37"/>
      <c r="G25" s="37">
        <v>42000</v>
      </c>
    </row>
    <row r="26" spans="1:7" ht="15.75">
      <c r="A26" s="18" t="s">
        <v>44</v>
      </c>
      <c r="B26" s="10" t="s">
        <v>45</v>
      </c>
      <c r="C26" s="24">
        <f>C27+C28</f>
        <v>60000</v>
      </c>
      <c r="D26" s="24">
        <f>D27+D28</f>
        <v>0</v>
      </c>
      <c r="E26" s="45">
        <f>E27+E28</f>
        <v>60000</v>
      </c>
      <c r="F26" s="45">
        <f>F27+F28</f>
        <v>12000</v>
      </c>
      <c r="G26" s="40">
        <f>G27+G28</f>
        <v>135000</v>
      </c>
    </row>
    <row r="27" spans="1:7" ht="15.75">
      <c r="A27" s="17" t="s">
        <v>46</v>
      </c>
      <c r="B27" s="11" t="s">
        <v>66</v>
      </c>
      <c r="C27" s="23">
        <v>31200</v>
      </c>
      <c r="D27" s="23"/>
      <c r="E27" s="42">
        <v>31200</v>
      </c>
      <c r="F27" s="37">
        <v>10860</v>
      </c>
      <c r="G27" s="37">
        <v>97000</v>
      </c>
    </row>
    <row r="28" spans="1:7" ht="15.75">
      <c r="A28" s="17" t="s">
        <v>47</v>
      </c>
      <c r="B28" s="11" t="s">
        <v>48</v>
      </c>
      <c r="C28" s="23">
        <v>28800</v>
      </c>
      <c r="D28" s="23"/>
      <c r="E28" s="42">
        <v>28800</v>
      </c>
      <c r="F28" s="37">
        <v>1140</v>
      </c>
      <c r="G28" s="37">
        <v>38000</v>
      </c>
    </row>
    <row r="29" spans="1:7" ht="15.75">
      <c r="A29" s="18" t="s">
        <v>42</v>
      </c>
      <c r="B29" s="10" t="s">
        <v>52</v>
      </c>
      <c r="C29" s="24">
        <f>SUM(C30:C30)</f>
        <v>4000</v>
      </c>
      <c r="D29" s="24">
        <f>SUM(D30:D30)</f>
        <v>0</v>
      </c>
      <c r="E29" s="45">
        <f>SUM(E30:E30)</f>
        <v>4000</v>
      </c>
      <c r="F29" s="37"/>
      <c r="G29" s="40">
        <f>G30</f>
        <v>6500</v>
      </c>
    </row>
    <row r="30" spans="1:7" ht="78.75">
      <c r="A30" s="17" t="s">
        <v>43</v>
      </c>
      <c r="B30" s="11" t="s">
        <v>10</v>
      </c>
      <c r="C30" s="23">
        <v>4000</v>
      </c>
      <c r="D30" s="23"/>
      <c r="E30" s="42">
        <v>4000</v>
      </c>
      <c r="F30" s="37"/>
      <c r="G30" s="37">
        <v>6500</v>
      </c>
    </row>
    <row r="31" spans="1:7" ht="15.75">
      <c r="A31" s="17"/>
      <c r="B31" s="12" t="s">
        <v>11</v>
      </c>
      <c r="C31" s="24">
        <f>C32+C37+C39+C43+C44</f>
        <v>99000</v>
      </c>
      <c r="D31" s="24">
        <f>D32+D37+D39+D43+D44</f>
        <v>17000</v>
      </c>
      <c r="E31" s="45">
        <f>E32+E37+E39+E43+E44</f>
        <v>116000</v>
      </c>
      <c r="F31" s="45">
        <f>F32+F37+F39+F43+F44</f>
        <v>11232.6</v>
      </c>
      <c r="G31" s="40">
        <f>G32+G37+G39+G43+G44</f>
        <v>395000</v>
      </c>
    </row>
    <row r="32" spans="1:7" ht="94.5">
      <c r="A32" s="18" t="s">
        <v>53</v>
      </c>
      <c r="B32" s="10" t="s">
        <v>12</v>
      </c>
      <c r="C32" s="24">
        <f>SUM(C34:C35)</f>
        <v>71000</v>
      </c>
      <c r="D32" s="24">
        <f>SUM(D34:D35)</f>
        <v>0</v>
      </c>
      <c r="E32" s="45">
        <f>SUM(E34:E35)</f>
        <v>71000</v>
      </c>
      <c r="F32" s="45">
        <f>F33+F34+F35+F36</f>
        <v>0</v>
      </c>
      <c r="G32" s="40">
        <f>G33+G34+G36</f>
        <v>271500</v>
      </c>
    </row>
    <row r="33" spans="1:7" ht="144" customHeight="1">
      <c r="A33" s="17" t="s">
        <v>76</v>
      </c>
      <c r="B33" s="13" t="s">
        <v>73</v>
      </c>
      <c r="C33" s="24"/>
      <c r="D33" s="24"/>
      <c r="E33" s="45"/>
      <c r="F33" s="37">
        <v>18000</v>
      </c>
      <c r="G33" s="37">
        <v>15000</v>
      </c>
    </row>
    <row r="34" spans="1:7" ht="127.5" customHeight="1">
      <c r="A34" s="17" t="s">
        <v>77</v>
      </c>
      <c r="B34" s="13" t="s">
        <v>54</v>
      </c>
      <c r="C34" s="26">
        <v>69000</v>
      </c>
      <c r="D34" s="26"/>
      <c r="E34" s="48">
        <v>69000</v>
      </c>
      <c r="F34" s="37">
        <v>-18000</v>
      </c>
      <c r="G34" s="37">
        <f>163000+80000+12000</f>
        <v>255000</v>
      </c>
    </row>
    <row r="35" spans="1:7" ht="111" customHeight="1" hidden="1">
      <c r="A35" s="17" t="s">
        <v>56</v>
      </c>
      <c r="B35" s="8" t="s">
        <v>55</v>
      </c>
      <c r="C35" s="23">
        <v>2000</v>
      </c>
      <c r="D35" s="23"/>
      <c r="E35" s="42">
        <v>2000</v>
      </c>
      <c r="F35" s="37">
        <v>-2000</v>
      </c>
      <c r="G35" s="37">
        <f>E35+F35</f>
        <v>0</v>
      </c>
    </row>
    <row r="36" spans="1:7" ht="153.75" customHeight="1">
      <c r="A36" s="17" t="s">
        <v>78</v>
      </c>
      <c r="B36" s="8" t="s">
        <v>74</v>
      </c>
      <c r="C36" s="23"/>
      <c r="D36" s="23"/>
      <c r="E36" s="42"/>
      <c r="F36" s="37">
        <v>2000</v>
      </c>
      <c r="G36" s="37">
        <v>1500</v>
      </c>
    </row>
    <row r="37" spans="1:7" ht="49.5" customHeight="1">
      <c r="A37" s="18" t="s">
        <v>57</v>
      </c>
      <c r="B37" s="10" t="s">
        <v>13</v>
      </c>
      <c r="C37" s="24">
        <f>SUM(C38)</f>
        <v>5000</v>
      </c>
      <c r="D37" s="24">
        <f>SUM(D38)</f>
        <v>17000</v>
      </c>
      <c r="E37" s="45">
        <f>SUM(E38)</f>
        <v>22000</v>
      </c>
      <c r="F37" s="45">
        <f>SUM(F38)</f>
        <v>2000</v>
      </c>
      <c r="G37" s="40">
        <f>G38</f>
        <v>36000</v>
      </c>
    </row>
    <row r="38" spans="1:7" ht="31.5">
      <c r="A38" s="17" t="s">
        <v>58</v>
      </c>
      <c r="B38" s="11" t="s">
        <v>14</v>
      </c>
      <c r="C38" s="23">
        <v>5000</v>
      </c>
      <c r="D38" s="23">
        <v>17000</v>
      </c>
      <c r="E38" s="42">
        <f>C38+D38</f>
        <v>22000</v>
      </c>
      <c r="F38" s="37">
        <v>2000</v>
      </c>
      <c r="G38" s="37">
        <v>36000</v>
      </c>
    </row>
    <row r="39" spans="1:7" ht="47.25">
      <c r="A39" s="17" t="s">
        <v>59</v>
      </c>
      <c r="B39" s="10" t="s">
        <v>15</v>
      </c>
      <c r="C39" s="24">
        <f>SUM(C40+C42)</f>
        <v>11500</v>
      </c>
      <c r="D39" s="24">
        <f>SUM(D40+D42)</f>
        <v>0</v>
      </c>
      <c r="E39" s="45">
        <f>SUM(E40+E42)</f>
        <v>11500</v>
      </c>
      <c r="F39" s="45">
        <f>SUM(F40+F41+F42)</f>
        <v>5500</v>
      </c>
      <c r="G39" s="40">
        <f>G40+G41+G42</f>
        <v>61500</v>
      </c>
    </row>
    <row r="40" spans="1:7" ht="173.25">
      <c r="A40" s="17" t="s">
        <v>79</v>
      </c>
      <c r="B40" s="13" t="s">
        <v>60</v>
      </c>
      <c r="C40" s="23">
        <v>1500</v>
      </c>
      <c r="D40" s="23"/>
      <c r="E40" s="42">
        <v>1500</v>
      </c>
      <c r="F40" s="37">
        <v>500</v>
      </c>
      <c r="G40" s="37">
        <v>1500</v>
      </c>
    </row>
    <row r="41" spans="1:7" ht="90" customHeight="1">
      <c r="A41" s="17" t="s">
        <v>80</v>
      </c>
      <c r="B41" s="13" t="s">
        <v>72</v>
      </c>
      <c r="C41" s="23"/>
      <c r="D41" s="23"/>
      <c r="E41" s="42"/>
      <c r="F41" s="37">
        <v>5000</v>
      </c>
      <c r="G41" s="37">
        <f>35000+20000</f>
        <v>55000</v>
      </c>
    </row>
    <row r="42" spans="1:7" ht="99.75" customHeight="1">
      <c r="A42" s="17" t="s">
        <v>81</v>
      </c>
      <c r="B42" s="11" t="s">
        <v>61</v>
      </c>
      <c r="C42" s="23">
        <v>10000</v>
      </c>
      <c r="D42" s="23"/>
      <c r="E42" s="42">
        <v>10000</v>
      </c>
      <c r="F42" s="37"/>
      <c r="G42" s="37">
        <v>5000</v>
      </c>
    </row>
    <row r="43" spans="1:7" ht="53.25" customHeight="1">
      <c r="A43" s="18" t="s">
        <v>62</v>
      </c>
      <c r="B43" s="10" t="s">
        <v>65</v>
      </c>
      <c r="C43" s="24">
        <v>6500</v>
      </c>
      <c r="D43" s="24"/>
      <c r="E43" s="45">
        <v>6500</v>
      </c>
      <c r="F43" s="40"/>
      <c r="G43" s="40">
        <v>13000</v>
      </c>
    </row>
    <row r="44" spans="1:7" ht="15.75">
      <c r="A44" s="18" t="s">
        <v>63</v>
      </c>
      <c r="B44" s="10" t="s">
        <v>64</v>
      </c>
      <c r="C44" s="24">
        <v>5000</v>
      </c>
      <c r="D44" s="24"/>
      <c r="E44" s="45">
        <v>5000</v>
      </c>
      <c r="F44" s="40">
        <v>3732.6</v>
      </c>
      <c r="G44" s="40">
        <v>13000</v>
      </c>
    </row>
    <row r="45" spans="1:7" ht="15.75">
      <c r="A45" s="17"/>
      <c r="B45" s="10" t="s">
        <v>16</v>
      </c>
      <c r="C45" s="25" t="e">
        <f>C7+C31</f>
        <v>#REF!</v>
      </c>
      <c r="D45" s="25" t="e">
        <f>D7+D31</f>
        <v>#REF!</v>
      </c>
      <c r="E45" s="41" t="e">
        <f>E7+E31</f>
        <v>#REF!</v>
      </c>
      <c r="F45" s="41" t="e">
        <f>F7+F31</f>
        <v>#REF!</v>
      </c>
      <c r="G45" s="40">
        <f>G7+G31</f>
        <v>1045100</v>
      </c>
    </row>
  </sheetData>
  <sheetProtection/>
  <mergeCells count="3">
    <mergeCell ref="A4:G4"/>
    <mergeCell ref="B1:G1"/>
    <mergeCell ref="B2:G2"/>
  </mergeCells>
  <printOptions/>
  <pageMargins left="0.7480314960629921" right="0.15748031496062992" top="0.31496062992125984" bottom="0.4330708661417323" header="0.1968503937007874" footer="0.5118110236220472"/>
  <pageSetup fitToHeight="5" fitToWidth="1" horizontalDpi="600" verticalDpi="600" orientation="portrait" paperSize="9" r:id="rId1"/>
  <rowBreaks count="3" manualBreakCount="3">
    <brk id="13" max="7" man="1"/>
    <brk id="29" max="7" man="1"/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2021-12-15T09:32:33Z</cp:lastPrinted>
  <dcterms:created xsi:type="dcterms:W3CDTF">1996-10-08T23:32:33Z</dcterms:created>
  <dcterms:modified xsi:type="dcterms:W3CDTF">2021-12-20T15:17:45Z</dcterms:modified>
  <cp:category/>
  <cp:version/>
  <cp:contentType/>
  <cp:contentStatus/>
</cp:coreProperties>
</file>